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ram\Desktop\"/>
    </mc:Choice>
  </mc:AlternateContent>
  <xr:revisionPtr revIDLastSave="0" documentId="13_ncr:1_{B971EDC5-16D6-43E4-A11D-C800A0F66F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BA" sheetId="1" r:id="rId1"/>
    <sheet name="VRA" sheetId="2" r:id="rId2"/>
    <sheet name="20VSAFAS" sheetId="3" r:id="rId3"/>
  </sheets>
  <definedNames>
    <definedName name="_xlnm.Print_Titles" localSheetId="0">FBA!#REF!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3" l="1"/>
  <c r="J28" i="3"/>
  <c r="D28" i="3"/>
  <c r="N27" i="3"/>
  <c r="N26" i="3"/>
  <c r="M25" i="3"/>
  <c r="M28" i="3" s="1"/>
  <c r="L25" i="3"/>
  <c r="K25" i="3"/>
  <c r="J25" i="3"/>
  <c r="I25" i="3"/>
  <c r="H25" i="3"/>
  <c r="G25" i="3"/>
  <c r="F25" i="3"/>
  <c r="E25" i="3"/>
  <c r="E28" i="3" s="1"/>
  <c r="D25" i="3"/>
  <c r="N24" i="3"/>
  <c r="N23" i="3"/>
  <c r="N22" i="3"/>
  <c r="M22" i="3"/>
  <c r="L22" i="3"/>
  <c r="K22" i="3"/>
  <c r="J22" i="3"/>
  <c r="I22" i="3"/>
  <c r="H22" i="3"/>
  <c r="G22" i="3"/>
  <c r="F22" i="3"/>
  <c r="F28" i="3" s="1"/>
  <c r="E22" i="3"/>
  <c r="D22" i="3"/>
  <c r="N21" i="3"/>
  <c r="N20" i="3"/>
  <c r="M19" i="3"/>
  <c r="L19" i="3"/>
  <c r="K19" i="3"/>
  <c r="K28" i="3" s="1"/>
  <c r="J19" i="3"/>
  <c r="I19" i="3"/>
  <c r="I28" i="3" s="1"/>
  <c r="H19" i="3"/>
  <c r="H28" i="3" s="1"/>
  <c r="G19" i="3"/>
  <c r="G28" i="3" s="1"/>
  <c r="F19" i="3"/>
  <c r="E19" i="3"/>
  <c r="D19" i="3"/>
  <c r="N19" i="3" s="1"/>
  <c r="J47" i="2"/>
  <c r="I47" i="2"/>
  <c r="J31" i="2"/>
  <c r="I31" i="2"/>
  <c r="J28" i="2"/>
  <c r="I28" i="2"/>
  <c r="J22" i="2"/>
  <c r="I22" i="2"/>
  <c r="J21" i="2"/>
  <c r="J46" i="2" s="1"/>
  <c r="J54" i="2" s="1"/>
  <c r="J56" i="2" s="1"/>
  <c r="I21" i="2"/>
  <c r="I46" i="2" s="1"/>
  <c r="I54" i="2" s="1"/>
  <c r="I56" i="2" s="1"/>
  <c r="H90" i="1"/>
  <c r="G90" i="1"/>
  <c r="H86" i="1"/>
  <c r="H84" i="1" s="1"/>
  <c r="G86" i="1"/>
  <c r="G84" i="1" s="1"/>
  <c r="H75" i="1"/>
  <c r="G75" i="1"/>
  <c r="G69" i="1" s="1"/>
  <c r="G64" i="1" s="1"/>
  <c r="H69" i="1"/>
  <c r="H65" i="1"/>
  <c r="G65" i="1"/>
  <c r="H64" i="1"/>
  <c r="H59" i="1"/>
  <c r="H94" i="1" s="1"/>
  <c r="G59" i="1"/>
  <c r="G94" i="1" s="1"/>
  <c r="H49" i="1"/>
  <c r="G49" i="1"/>
  <c r="H42" i="1"/>
  <c r="H41" i="1" s="1"/>
  <c r="G42" i="1"/>
  <c r="G41" i="1"/>
  <c r="H27" i="1"/>
  <c r="G27" i="1"/>
  <c r="H21" i="1"/>
  <c r="H20" i="1" s="1"/>
  <c r="H58" i="1" s="1"/>
  <c r="G21" i="1"/>
  <c r="G20" i="1" s="1"/>
  <c r="G58" i="1" s="1"/>
  <c r="N28" i="3" l="1"/>
  <c r="N25" i="3"/>
  <c r="N18" i="3" l="1"/>
  <c r="N17" i="3"/>
  <c r="M16" i="3"/>
  <c r="L16" i="3"/>
  <c r="K16" i="3"/>
  <c r="J16" i="3"/>
  <c r="I16" i="3"/>
  <c r="H16" i="3"/>
  <c r="G16" i="3"/>
  <c r="F16" i="3"/>
  <c r="E16" i="3"/>
  <c r="D16" i="3"/>
  <c r="N1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C63D2903-036A-485F-9DA2-ABBA4EC8A2F2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847128A8-D8C1-4E62-9968-65C0E3B6C2F4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1654615B-2F77-4EFA-BC16-90917B2E4FF0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F7C28E3F-BEF1-4FAC-86B0-E54942C85495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7EC23A6A-2CC4-494A-AEC8-CCE6CD2DDDE2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AC58340E-C86E-43C7-B6E4-57CB4E09995F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70B64E59-FFAA-48AD-8B46-504D6ACC81CE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5AE57784-7AA2-497D-92D8-6D996CC8F0A0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B89E5996-5EDA-49D7-8229-BB5CCB8D06F0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5389EE8D-B8A2-4354-BD06-167C142EB08A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3AC5263C-AF3C-4F45-9045-AFA42AA9A54E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9EB1762C-67A8-4B6B-B051-DD8B35F6C31D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73AA5613-E148-4FFF-9979-710D2071D0C5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4ED3EEC5-A3AE-4D00-9A5D-BBDCD38D7449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F02C8BA8-5FCA-4AFC-8F34-42FC5C002C7A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350D4102-8D10-45D5-9705-F7616C2A7A9E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872FFBB6-0BD7-441A-AEE5-6E2690BD6DCC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6418F469-CD7D-4F94-A4FE-FD466D8090FE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D523CB25-665D-4515-BB04-E87176289F6F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94FBDBBC-2757-444B-A75E-65B203959590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DBEBDE47-27DB-4082-AFC8-D0B994F8A147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FD16E991-3296-4DDD-8E67-CFBB3667D736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3D21EA89-83CD-4189-845A-D67CD9C484F3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9FFB1EB9-8B31-456B-9B2E-B739B3C6061A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8790842A-D089-466E-B7D6-9DF1B4C55E7D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37B19721-FD50-47C9-8F44-9F0A45B7E2A6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AC581CBE-339E-466C-ACE6-3FF94A9CD0A1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7" authorId="0" shapeId="0" xr:uid="{8D6403E8-7C6B-4DC0-B645-8248BF41E8D5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7" authorId="0" shapeId="0" xr:uid="{D54839EA-97A8-43CF-8AC0-2EFC87900964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7" authorId="0" shapeId="0" xr:uid="{41556887-C5BD-4415-BD16-FA6838223F47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7" authorId="0" shapeId="0" xr:uid="{590092BD-83CA-4BB3-B89D-C3A027A7D19B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7" authorId="0" shapeId="0" xr:uid="{A1EBFDCC-E51E-4C27-BD0E-C02A01F11D2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7" authorId="0" shapeId="0" xr:uid="{291AEAF0-D625-4914-B0C8-46DEFC60BD58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7" authorId="0" shapeId="0" xr:uid="{B1CF0FAA-513A-47B0-BE0F-37158B0FF5E1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7" authorId="0" shapeId="0" xr:uid="{9D48CD25-C8AD-4B15-8CF8-669D0F0C937E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7" authorId="0" shapeId="0" xr:uid="{F86569D6-68A7-4DD8-87E8-177619FED69F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7" authorId="0" shapeId="0" xr:uid="{02AE7018-7258-460F-BA4F-5A408A22E3AC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8" authorId="0" shapeId="0" xr:uid="{3AD92EAF-8CCC-46C8-BAF3-84B4D4BEE5C5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8" authorId="0" shapeId="0" xr:uid="{B8FC3DF2-5765-4327-A6F8-1FC45F6EB2A8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8" authorId="0" shapeId="0" xr:uid="{4D61AC29-780C-4440-BAF8-0E48826EF57F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8" authorId="0" shapeId="0" xr:uid="{0FC1AC7E-88F3-41D9-8302-5359DBB16ACE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8" authorId="0" shapeId="0" xr:uid="{89D54BDC-A2F5-462F-B949-B397119106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8" authorId="0" shapeId="0" xr:uid="{6492E30E-F843-4B6A-8C96-82A69D81CB37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8" authorId="0" shapeId="0" xr:uid="{A6836691-3A07-4E74-BB0F-9DA5B25AF76E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8" authorId="0" shapeId="0" xr:uid="{DF2AAA29-FC57-47D7-B540-D8914DF5B91D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8" authorId="0" shapeId="0" xr:uid="{4AE2A91C-BE21-4938-BBC9-AC21BDA65BEE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8" authorId="0" shapeId="0" xr:uid="{147101A4-32AB-4978-B037-512FD8E1C55F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20" authorId="0" shapeId="0" xr:uid="{0A811EA9-7E07-40F2-92EE-CD7604420C71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20" authorId="0" shapeId="0" xr:uid="{8DA7543C-9008-4FEE-B07C-3102ABCA4DC6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20" authorId="0" shapeId="0" xr:uid="{C6FDA51D-4F27-4143-83D1-D3F16C4ABCD1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20" authorId="0" shapeId="0" xr:uid="{598CF5B0-51A5-4C56-9D8A-8E5F39B66C28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20" authorId="0" shapeId="0" xr:uid="{E18C4227-56A3-477C-B451-0F134C18A282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20" authorId="0" shapeId="0" xr:uid="{58F6BAA0-3A13-4378-A3C4-D4C5C2E7F95F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20" authorId="0" shapeId="0" xr:uid="{31DD38F2-774D-4889-B4ED-7A18083AFED5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20" authorId="0" shapeId="0" xr:uid="{38704DF9-9747-4857-9234-D5307AA649EF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20" authorId="0" shapeId="0" xr:uid="{F6C085CA-3E0E-4BAC-ABDF-969824F61647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20" authorId="0" shapeId="0" xr:uid="{5A196F3B-17C4-42BF-8486-7BF533CE40D6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21" authorId="0" shapeId="0" xr:uid="{E87D1ACB-0573-4D23-9CDE-86435B537511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21" authorId="0" shapeId="0" xr:uid="{561F14CC-CFC2-4E09-B186-E320B4661289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21" authorId="0" shapeId="0" xr:uid="{C1DD4794-1806-4AA1-B1E1-1F9C89CFFB45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21" authorId="0" shapeId="0" xr:uid="{2C174C44-3786-43A9-A2A3-60C40DEB4CA1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21" authorId="0" shapeId="0" xr:uid="{A2773F86-ABEF-40E6-B1F5-33BE1AF3110F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21" authorId="0" shapeId="0" xr:uid="{FA03CE40-3658-4E5D-9CC3-7A4113FF2343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21" authorId="0" shapeId="0" xr:uid="{415F1783-506F-4765-87E6-B2FB89778FFA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21" authorId="0" shapeId="0" xr:uid="{CD55C986-53B1-4E04-AFD0-880420B5C71D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21" authorId="0" shapeId="0" xr:uid="{55A3614A-CB9B-485D-91EE-7A80989D03B4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21" authorId="0" shapeId="0" xr:uid="{464E928E-F868-4611-869C-1E154E5CCA41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3" authorId="0" shapeId="0" xr:uid="{16C8A89D-BDC9-493E-BA79-2D719CEA5791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3" authorId="0" shapeId="0" xr:uid="{71DB9901-16F8-4186-87B9-E8BFFC27690A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3" authorId="0" shapeId="0" xr:uid="{9FFBD349-CC85-4097-A207-8D2087742D73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3" authorId="0" shapeId="0" xr:uid="{EBA0F101-E3B8-4DA8-83B9-BF08987E5D7E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3" authorId="0" shapeId="0" xr:uid="{4DB3F804-6EDA-48C3-AC58-D0E90C26FF15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3" authorId="0" shapeId="0" xr:uid="{5BEC03A8-A510-4BEF-B026-4C4526029A74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3" authorId="0" shapeId="0" xr:uid="{E757B7E3-502E-49EF-A979-A7CAA9AF69FE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3" authorId="0" shapeId="0" xr:uid="{6351F796-7468-4DBC-B512-6645768BCD65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3" authorId="0" shapeId="0" xr:uid="{00D6C453-318C-489C-B5AD-5D474AE6E2E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3" authorId="0" shapeId="0" xr:uid="{5BB0B387-F7EA-4A7E-A554-FED12A41FDCC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4" authorId="0" shapeId="0" xr:uid="{1B26B301-B06A-4EE3-826B-B74D0908ABDE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4" authorId="0" shapeId="0" xr:uid="{90739472-BF23-4422-AA06-4973B21DB7D9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4" authorId="0" shapeId="0" xr:uid="{47002A00-A658-4650-9F94-F84CCF64174A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4" authorId="0" shapeId="0" xr:uid="{F3754B6B-A671-4AD1-8809-D63BEBBC7301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4" authorId="0" shapeId="0" xr:uid="{44E3D13A-B4A9-49D1-8001-09A0CBECBB2E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4" authorId="0" shapeId="0" xr:uid="{7A9EC46E-9A62-477B-9017-7BEEB195498D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4" authorId="0" shapeId="0" xr:uid="{CC944034-23C8-4149-AAB9-C844310E1DE7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4" authorId="0" shapeId="0" xr:uid="{8183839A-E621-4272-96B5-A08F10D9CFF9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4" authorId="0" shapeId="0" xr:uid="{6E826200-6362-481A-B767-CF54F64AF8F6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4" authorId="0" shapeId="0" xr:uid="{49E8DB9E-4296-4EC6-B1B3-58E63908D888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6" authorId="0" shapeId="0" xr:uid="{DFC43AD4-E95A-48DD-B7C0-FDB5F2250E47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6" authorId="0" shapeId="0" xr:uid="{9DFD516F-01C8-45B4-89CA-93368F317C35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6" authorId="0" shapeId="0" xr:uid="{930B9005-B508-4620-87F0-D3A5FB53D1ED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6" authorId="0" shapeId="0" xr:uid="{933D57B9-72F7-4D16-B011-11291601B971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6" authorId="0" shapeId="0" xr:uid="{8F886499-DCE0-41CE-BFA8-D278D6C3E1A7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6" authorId="0" shapeId="0" xr:uid="{52844ABB-B8B8-4349-9A4F-CF1C00542A43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6" authorId="0" shapeId="0" xr:uid="{BA0DE0EB-0464-411A-B800-740E31684471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6" authorId="0" shapeId="0" xr:uid="{1CA69568-D6BF-483E-8999-58AAE469ACCA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6" authorId="0" shapeId="0" xr:uid="{7D1DA47E-4865-4C83-92E1-CB575109FD0B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6" authorId="0" shapeId="0" xr:uid="{D3C9D575-E449-4F73-9D31-049926C2C12F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7" authorId="0" shapeId="0" xr:uid="{2BA757EF-A594-465F-94BB-5061015E16BC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7" authorId="0" shapeId="0" xr:uid="{EFAB7DCA-BB15-4F9C-BD3E-B8C557CF2351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7" authorId="0" shapeId="0" xr:uid="{0B2EBE80-FFA4-4B83-9D31-D662C21BC53A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7" authorId="0" shapeId="0" xr:uid="{D6ACE609-24BF-494C-BC94-CC29176C80E9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7" authorId="0" shapeId="0" xr:uid="{0F046C41-8CC2-4086-B889-553135136169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7" authorId="0" shapeId="0" xr:uid="{50FB29E1-30D3-496D-8B0E-672FB79E1BA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7" authorId="0" shapeId="0" xr:uid="{49735B8C-5873-4551-B834-FBCBBDDD99A1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7" authorId="0" shapeId="0" xr:uid="{1E7C9A22-ED1A-444B-8DD6-0A608195524F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7" authorId="0" shapeId="0" xr:uid="{82B6C2DC-6653-4173-BE97-95F1473556E7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7" authorId="0" shapeId="0" xr:uid="{BA414C70-299D-44C8-91E6-2999E7062646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<sst xmlns="http://schemas.openxmlformats.org/spreadsheetml/2006/main" count="505" uniqueCount="281">
  <si>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</si>
  <si>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</si>
  <si>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</si>
  <si>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</si>
  <si>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Klaipėdos r. Gargždų "Kranto" progimnazija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</si>
  <si>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</si>
  <si>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Įm.k.191789019 Kvietinių 28, Gargždai</t>
  </si>
  <si>
    <t>(viešojo sektoriaus subjekto, parengusio finansinės būklės ataskaitą (konsoliduotąją finansinės būklės ataskaitą), kodas, adresas)</t>
  </si>
  <si>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</si>
  <si>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</si>
  <si>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</si>
  <si>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</si>
  <si>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</si>
  <si>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</si>
  <si>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</si>
  <si>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</si>
  <si>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</si>
  <si>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</si>
  <si>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</si>
  <si>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</si>
  <si>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</si>
  <si>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</si>
  <si>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</si>
  <si>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</si>
  <si>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</si>
  <si>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</si>
  <si>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</si>
  <si>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</si>
  <si>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</si>
  <si>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</si>
  <si>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</si>
  <si>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</si>
  <si>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</si>
  <si>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</si>
  <si>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</si>
  <si>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</si>
  <si>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</si>
  <si>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</si>
  <si>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</si>
  <si>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</si>
  <si>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</si>
  <si>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</si>
  <si>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</si>
  <si>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</si>
  <si>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</si>
  <si>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</si>
  <si>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</si>
  <si>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</si>
  <si>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</si>
  <si>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</si>
  <si>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</si>
  <si>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</si>
  <si>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</si>
  <si>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</si>
  <si>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</si>
  <si>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</si>
  <si>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</si>
  <si>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</si>
  <si>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</si>
  <si>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</si>
  <si>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</si>
  <si>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</si>
  <si>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</si>
  <si>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</si>
  <si>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</si>
  <si>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</si>
  <si>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</si>
  <si>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</si>
  <si>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</si>
  <si>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</si>
  <si>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</si>
  <si>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</si>
  <si>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</si>
  <si>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</si>
  <si>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</si>
  <si>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</si>
  <si>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</si>
  <si>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</si>
  <si>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</si>
  <si>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</si>
  <si>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</si>
  <si>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</si>
  <si>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</si>
  <si>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</si>
  <si>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</si>
  <si>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</si>
  <si>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</si>
  <si>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</si>
  <si>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</si>
  <si>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</si>
  <si>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</si>
  <si>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</si>
  <si>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</si>
  <si>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</si>
  <si>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</si>
  <si>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</si>
  <si>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</si>
  <si>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</si>
  <si>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</si>
  <si>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</si>
  <si>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</si>
  <si>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</si>
  <si>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</si>
  <si>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</si>
  <si>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</si>
  <si>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</si>
  <si>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</si>
  <si>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</si>
  <si>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</si>
  <si>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</si>
  <si>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</si>
  <si>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</si>
  <si>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</si>
  <si>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</si>
  <si>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</si>
  <si>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</si>
  <si>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</si>
  <si>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</si>
  <si>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</si>
  <si>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</si>
  <si>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</si>
  <si>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</si>
  <si>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</si>
  <si>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</si>
  <si>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</si>
  <si>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</si>
  <si>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</si>
  <si>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</si>
  <si>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</si>
  <si>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</si>
  <si>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</si>
  <si>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</si>
  <si>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Vilija Lukauskienė</t>
  </si>
  <si>
    <t>(viešojo sektoriaus subjekto vadovo arba jo įgalioto administracijos vadovo pareigų pavadinimas)</t>
  </si>
  <si>
    <t>(parašas)</t>
  </si>
  <si>
    <t>(vardas ir pavardė)</t>
  </si>
  <si>
    <t>Viktorija Kaprizkina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</si>
  <si>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</si>
  <si>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</si>
  <si>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</si>
  <si>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</si>
  <si>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</si>
  <si>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</si>
  <si>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</si>
  <si>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</si>
  <si>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</si>
  <si>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</si>
  <si>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</si>
  <si>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</si>
  <si>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</si>
  <si>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</si>
  <si>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</si>
  <si>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</si>
  <si>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</si>
  <si>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</si>
  <si>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</si>
  <si>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</si>
  <si>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</si>
  <si>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</si>
  <si>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</si>
  <si>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</si>
  <si>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</si>
  <si>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</si>
  <si>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</si>
  <si>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</si>
  <si>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</si>
  <si>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</si>
  <si>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</si>
  <si>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</si>
  <si>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</si>
  <si>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</si>
  <si>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</si>
  <si>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</si>
  <si>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</si>
  <si>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</si>
  <si>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</si>
  <si>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</si>
  <si>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</si>
  <si>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</si>
  <si>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</si>
  <si>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</si>
  <si>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</si>
  <si>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</si>
  <si>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</si>
  <si>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</si>
  <si>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</si>
  <si>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</si>
  <si>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</si>
  <si>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</si>
  <si>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</si>
  <si>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</si>
  <si>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</si>
  <si>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</si>
  <si>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</si>
  <si>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</si>
  <si>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</si>
  <si>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</si>
  <si>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</si>
  <si>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</si>
  <si>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</si>
  <si>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</si>
  <si>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</si>
  <si>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</si>
  <si>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</si>
  <si>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</si>
  <si>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</si>
  <si>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</si>
  <si>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</si>
  <si>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</si>
  <si>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</si>
  <si>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</si>
  <si>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</si>
  <si>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</si>
  <si>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</si>
  <si>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</si>
  <si>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</si>
  <si>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</si>
  <si>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</si>
  <si>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</si>
  <si>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</si>
  <si>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</si>
  <si>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</si>
  <si>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</si>
  <si>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</si>
  <si>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</si>
  <si>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</si>
  <si>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</si>
  <si>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</si>
  <si>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</si>
  <si>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</si>
  <si>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</si>
  <si>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</si>
  <si>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</si>
  <si>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</si>
  <si>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</si>
  <si>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</si>
  <si>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</si>
  <si>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</si>
  <si>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</si>
  <si>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</si>
  <si>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</si>
  <si>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</si>
  <si>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</si>
  <si>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</si>
  <si>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</si>
  <si>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</si>
  <si>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</si>
  <si>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</si>
  <si>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</si>
  <si>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</si>
  <si>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</si>
  <si>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</si>
  <si>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</si>
  <si>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</si>
  <si>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</si>
  <si>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</si>
  <si>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</si>
  <si>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</si>
  <si>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</si>
  <si>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</si>
  <si>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</si>
  <si>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Pateikimo valiuta ir tikslumas: eurais</t>
  </si>
  <si>
    <t>Gargždų "Kranto" progimnazija</t>
  </si>
  <si>
    <t>Biudžetinių įstaigų centralizuotos apskaitos skyriaus vedėja</t>
  </si>
  <si>
    <r>
      <t>_</t>
    </r>
    <r>
      <rPr>
        <u/>
        <sz val="10"/>
        <rFont val="Arial"/>
        <family val="2"/>
      </rPr>
      <t>Direktorė</t>
    </r>
    <r>
      <rPr>
        <sz val="10"/>
        <rFont val="Arial"/>
        <charset val="186"/>
      </rPr>
      <t xml:space="preserve">___________________________________________________________                                 </t>
    </r>
  </si>
  <si>
    <r>
      <rPr>
        <u/>
        <sz val="10"/>
        <rFont val="Arial"/>
        <family val="2"/>
      </rPr>
      <t xml:space="preserve">Biudžetinių įstaigų centralizuotos apskaitos skyriaus </t>
    </r>
    <r>
      <rPr>
        <sz val="10"/>
        <rFont val="Arial"/>
        <charset val="186"/>
      </rPr>
      <t xml:space="preserve">vedėja_______________________________________________________                                     </t>
    </r>
  </si>
  <si>
    <t>Direktorė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</si>
  <si>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</si>
  <si>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</si>
  <si>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</si>
  <si>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</si>
  <si>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</si>
  <si>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</si>
  <si>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</si>
  <si>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</si>
  <si>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</si>
  <si>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</si>
  <si>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</si>
  <si>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PAGAL  2025-03-31 D. DUOMENIS</t>
  </si>
  <si>
    <t>2025-04-25  Nr.____</t>
  </si>
  <si>
    <t>P03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</si>
</sst>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u/>
      <sz val="11"/>
      <name val="TimesNewRoman,Bold"/>
      <charset val="186"/>
    </font>
    <font>
      <i/>
      <sz val="11"/>
      <name val="TimesNewRoman,Bold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color indexed="8"/>
      <name val="Tahoma"/>
    </font>
    <font>
      <sz val="9"/>
      <color indexed="8"/>
      <name val="Tahoma"/>
      <charset val="186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8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3" fillId="33" borderId="18" xfId="0" applyFont="1" applyFill="1" applyBorder="1" applyAlignment="1">
      <alignment horizontal="left" vertical="center"/>
    </xf>
    <xf numFmtId="0" fontId="23" fillId="33" borderId="18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3" fillId="33" borderId="14" xfId="0" applyFont="1" applyFill="1" applyBorder="1" applyAlignment="1">
      <alignment horizontal="left" vertical="center"/>
    </xf>
    <xf numFmtId="0" fontId="23" fillId="33" borderId="16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18" fillId="33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vertical="center"/>
    </xf>
    <xf numFmtId="0" fontId="26" fillId="0" borderId="12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4" fontId="35" fillId="0" borderId="0" xfId="0" applyNumberFormat="1" applyFont="1" applyAlignment="1">
      <alignment vertical="center"/>
    </xf>
    <xf numFmtId="0" fontId="36" fillId="0" borderId="0" xfId="0" applyFont="1"/>
    <xf numFmtId="0" fontId="38" fillId="0" borderId="0" xfId="0" applyFont="1"/>
    <xf numFmtId="0" fontId="39" fillId="33" borderId="0" xfId="0" applyFont="1" applyFill="1" applyAlignment="1">
      <alignment horizontal="center" vertical="center" wrapText="1"/>
    </xf>
    <xf numFmtId="0" fontId="39" fillId="33" borderId="0" xfId="0" applyFont="1" applyFill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16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40" fillId="0" borderId="0" xfId="0" applyFont="1" applyAlignment="1">
      <alignment vertical="center"/>
    </xf>
    <xf numFmtId="0" fontId="41" fillId="0" borderId="1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14" fontId="25" fillId="0" borderId="0" xfId="0" applyNumberFormat="1" applyFont="1" applyAlignment="1">
      <alignment vertical="center"/>
    </xf>
    <xf numFmtId="0" fontId="47" fillId="0" borderId="12" xfId="0" applyFont="1" applyBorder="1" applyAlignment="1">
      <alignment horizontal="center" vertical="center"/>
    </xf>
    <xf numFmtId="2" fontId="19" fillId="33" borderId="25" xfId="0" applyNumberFormat="1" applyFont="1" applyFill="1" applyBorder="1" applyAlignment="1">
      <alignment horizontal="right" vertical="center"/>
    </xf>
    <xf numFmtId="2" fontId="18" fillId="33" borderId="26" xfId="0" applyNumberFormat="1" applyFont="1" applyFill="1" applyBorder="1" applyAlignment="1">
      <alignment horizontal="right" vertical="center"/>
    </xf>
    <xf numFmtId="2" fontId="18" fillId="33" borderId="25" xfId="0" applyNumberFormat="1" applyFont="1" applyFill="1" applyBorder="1" applyAlignment="1">
      <alignment horizontal="right" vertical="center"/>
    </xf>
    <xf numFmtId="2" fontId="26" fillId="0" borderId="25" xfId="0" applyNumberFormat="1" applyFont="1" applyBorder="1" applyAlignment="1">
      <alignment horizontal="right" vertical="center"/>
    </xf>
    <xf numFmtId="2" fontId="24" fillId="0" borderId="25" xfId="0" applyNumberFormat="1" applyFont="1" applyBorder="1" applyAlignment="1">
      <alignment horizontal="right" vertical="center"/>
    </xf>
    <xf numFmtId="2" fontId="24" fillId="33" borderId="26" xfId="0" applyNumberFormat="1" applyFont="1" applyFill="1" applyBorder="1" applyAlignment="1">
      <alignment horizontal="right" vertical="center"/>
    </xf>
    <xf numFmtId="2" fontId="24" fillId="0" borderId="25" xfId="0" applyNumberFormat="1" applyFont="1" applyBorder="1" applyAlignment="1">
      <alignment horizontal="right" vertical="center" wrapText="1"/>
    </xf>
    <xf numFmtId="4" fontId="26" fillId="34" borderId="25" xfId="0" applyNumberFormat="1" applyFont="1" applyFill="1" applyBorder="1" applyAlignment="1">
      <alignment horizontal="center" vertical="center" wrapText="1"/>
    </xf>
    <xf numFmtId="4" fontId="24" fillId="0" borderId="2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44" fillId="33" borderId="0" xfId="0" applyFont="1" applyFill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2" fillId="0" borderId="10" xfId="0" applyFont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20" fillId="33" borderId="0" xfId="0" applyFont="1" applyFill="1" applyAlignment="1">
      <alignment wrapText="1"/>
    </xf>
    <xf numFmtId="0" fontId="20" fillId="33" borderId="0" xfId="0" applyFont="1" applyFill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4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4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tabSelected="1" topLeftCell="A44" zoomScale="123" zoomScaleSheetLayoutView="100" workbookViewId="0">
      <selection activeCell="Q46" sqref="Q46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60.85546875" style="2" customWidth="1"/>
    <col min="6" max="6" width="7.7109375" style="2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56" t="s">
        <v>0</v>
      </c>
      <c r="C1" s="156"/>
      <c r="D1" s="156"/>
      <c r="E1" s="156"/>
      <c r="F1" s="156"/>
      <c r="G1" s="156"/>
      <c r="H1" s="156"/>
    </row>
    <row r="2" spans="1:8">
      <c r="A2" s="80"/>
      <c r="F2" s="157" t="s">
        <v>1</v>
      </c>
      <c r="G2" s="157"/>
      <c r="H2" s="157"/>
    </row>
    <row r="3" spans="1:8">
      <c r="A3" s="80"/>
      <c r="F3" s="158" t="s">
        <v>2</v>
      </c>
      <c r="G3" s="158"/>
      <c r="H3" s="158"/>
    </row>
    <row r="4" spans="1:8">
      <c r="A4" s="80"/>
    </row>
    <row r="5" spans="1:8">
      <c r="A5" s="80"/>
      <c r="B5" s="149" t="s">
        <v>3</v>
      </c>
      <c r="C5" s="149"/>
      <c r="D5" s="149"/>
      <c r="E5" s="149"/>
      <c r="F5" s="149"/>
      <c r="G5" s="149"/>
      <c r="H5" s="149"/>
    </row>
    <row r="6" spans="1:8">
      <c r="A6" s="80"/>
      <c r="B6" s="149"/>
      <c r="C6" s="149"/>
      <c r="D6" s="149"/>
      <c r="E6" s="149"/>
      <c r="F6" s="149"/>
      <c r="G6" s="149"/>
      <c r="H6" s="149"/>
    </row>
    <row r="7" spans="1:8">
      <c r="A7" s="80"/>
      <c r="B7" s="146" t="s">
        <v>4</v>
      </c>
      <c r="C7" s="146"/>
      <c r="D7" s="146"/>
      <c r="E7" s="146"/>
      <c r="F7" s="146"/>
      <c r="G7" s="146"/>
      <c r="H7" s="146"/>
    </row>
    <row r="8" spans="1:8">
      <c r="A8" s="80"/>
      <c r="B8" s="139" t="s">
        <v>5</v>
      </c>
      <c r="C8" s="139"/>
      <c r="D8" s="139"/>
      <c r="E8" s="139"/>
      <c r="F8" s="139"/>
      <c r="G8" s="139"/>
      <c r="H8" s="139"/>
    </row>
    <row r="9" spans="1:8" ht="12.75" customHeight="1">
      <c r="A9" s="80"/>
      <c r="B9" s="146" t="s">
        <v>6</v>
      </c>
      <c r="C9" s="146"/>
      <c r="D9" s="146"/>
      <c r="E9" s="146"/>
      <c r="F9" s="146"/>
      <c r="G9" s="146"/>
      <c r="H9" s="146"/>
    </row>
    <row r="10" spans="1:8">
      <c r="A10" s="80"/>
      <c r="B10" s="131" t="s">
        <v>7</v>
      </c>
      <c r="C10" s="131"/>
      <c r="D10" s="131"/>
      <c r="E10" s="131"/>
      <c r="F10" s="131"/>
      <c r="G10" s="131"/>
      <c r="H10" s="131"/>
    </row>
    <row r="11" spans="1:8">
      <c r="A11" s="80"/>
      <c r="B11" s="147"/>
      <c r="C11" s="147"/>
      <c r="D11" s="147"/>
      <c r="E11" s="147"/>
      <c r="F11" s="147"/>
      <c r="G11" s="147"/>
      <c r="H11" s="147"/>
    </row>
    <row r="12" spans="1:8">
      <c r="A12" s="80"/>
      <c r="B12" s="148"/>
      <c r="C12" s="148"/>
      <c r="D12" s="148"/>
      <c r="E12" s="148"/>
      <c r="F12" s="148"/>
    </row>
    <row r="13" spans="1:8">
      <c r="A13" s="80"/>
      <c r="B13" s="149" t="s">
        <v>8</v>
      </c>
      <c r="C13" s="149"/>
      <c r="D13" s="149"/>
      <c r="E13" s="149"/>
      <c r="F13" s="149"/>
      <c r="G13" s="149"/>
      <c r="H13" s="149"/>
    </row>
    <row r="14" spans="1:8">
      <c r="A14" s="80"/>
      <c r="B14" s="149" t="s">
        <v>278</v>
      </c>
      <c r="C14" s="149"/>
      <c r="D14" s="149"/>
      <c r="E14" s="149"/>
      <c r="F14" s="149"/>
      <c r="G14" s="149"/>
      <c r="H14" s="149"/>
    </row>
    <row r="15" spans="1:8">
      <c r="A15" s="80"/>
      <c r="B15" s="3"/>
      <c r="C15" s="81"/>
      <c r="D15" s="81"/>
      <c r="E15" s="81"/>
      <c r="F15" s="81"/>
      <c r="G15" s="82"/>
      <c r="H15" s="82"/>
    </row>
    <row r="16" spans="1:8">
      <c r="A16" s="80"/>
      <c r="B16" s="150" t="s">
        <v>279</v>
      </c>
      <c r="C16" s="150"/>
      <c r="D16" s="150"/>
      <c r="E16" s="150"/>
      <c r="F16" s="150"/>
      <c r="G16" s="150"/>
      <c r="H16" s="150"/>
    </row>
    <row r="17" spans="1:8">
      <c r="A17" s="80"/>
      <c r="B17" s="151" t="s">
        <v>9</v>
      </c>
      <c r="C17" s="151"/>
      <c r="D17" s="151"/>
      <c r="E17" s="151"/>
      <c r="F17" s="151"/>
      <c r="G17" s="151"/>
      <c r="H17" s="151"/>
    </row>
    <row r="18" spans="1:8" ht="12.75" customHeight="1">
      <c r="A18" s="80"/>
      <c r="B18" s="3"/>
      <c r="C18" s="4"/>
      <c r="D18" s="4"/>
      <c r="E18" s="152" t="s">
        <v>261</v>
      </c>
      <c r="F18" s="152"/>
      <c r="G18" s="152"/>
      <c r="H18" s="152"/>
    </row>
    <row r="19" spans="1:8" ht="67.5" customHeight="1">
      <c r="A19" s="80"/>
      <c r="B19" s="83" t="s">
        <v>10</v>
      </c>
      <c r="C19" s="153" t="s">
        <v>11</v>
      </c>
      <c r="D19" s="154"/>
      <c r="E19" s="155"/>
      <c r="F19" s="6" t="s">
        <v>12</v>
      </c>
      <c r="G19" s="5" t="s">
        <v>13</v>
      </c>
      <c r="H19" s="5" t="s">
        <v>14</v>
      </c>
    </row>
    <row r="20" spans="1:8" s="2" customFormat="1" ht="12.75" customHeight="1">
      <c r="A20" s="80"/>
      <c r="B20" s="5" t="s">
        <v>15</v>
      </c>
      <c r="C20" s="7" t="s">
        <v>16</v>
      </c>
      <c r="D20" s="8"/>
      <c r="E20" s="9"/>
      <c r="F20" s="10"/>
      <c r="G20" s="121">
        <f>SUM(G21,G27,G37,G38,G39)</f>
        <v>1418194.8599999999</v>
      </c>
      <c r="H20" s="121">
        <f>SUM(H21,H27,H37,H38,H39)</f>
        <v>1314630.83</v>
      </c>
    </row>
    <row r="21" spans="1:8" s="2" customFormat="1" ht="12.75" customHeight="1">
      <c r="A21" s="80"/>
      <c r="B21" s="11" t="s">
        <v>17</v>
      </c>
      <c r="C21" s="12" t="s">
        <v>18</v>
      </c>
      <c r="D21" s="13"/>
      <c r="E21" s="14"/>
      <c r="F21" s="10" t="s">
        <v>280</v>
      </c>
      <c r="G21" s="122">
        <f>SUM(G22:G26)</f>
        <v>1152.3399999999999</v>
      </c>
      <c r="H21" s="122">
        <f>SUM(H22:H26)</f>
        <v>1213</v>
      </c>
    </row>
    <row r="22" spans="1:8" s="2" customFormat="1" ht="12.75" customHeight="1">
      <c r="A22" s="80"/>
      <c r="B22" s="10" t="s">
        <v>19</v>
      </c>
      <c r="C22" s="15"/>
      <c r="D22" s="16" t="s">
        <v>20</v>
      </c>
      <c r="E22" s="17"/>
      <c r="F22" s="18"/>
      <c r="G22" s="122" t="s">
        <v>21</v>
      </c>
      <c r="H22" s="122" t="s">
        <v>21</v>
      </c>
    </row>
    <row r="23" spans="1:8" s="2" customFormat="1" ht="12.75" customHeight="1">
      <c r="A23" s="80"/>
      <c r="B23" s="10" t="s">
        <v>22</v>
      </c>
      <c r="C23" s="15"/>
      <c r="D23" s="16" t="s">
        <v>23</v>
      </c>
      <c r="E23" s="19"/>
      <c r="F23" s="20"/>
      <c r="G23" s="122">
        <v>1152.3399999999999</v>
      </c>
      <c r="H23" s="122">
        <v>1213</v>
      </c>
    </row>
    <row r="24" spans="1:8" s="2" customFormat="1" ht="12.75" customHeight="1">
      <c r="A24" s="80"/>
      <c r="B24" s="10" t="s">
        <v>24</v>
      </c>
      <c r="C24" s="15"/>
      <c r="D24" s="16" t="s">
        <v>25</v>
      </c>
      <c r="E24" s="19"/>
      <c r="F24" s="20"/>
      <c r="G24" s="122" t="s">
        <v>21</v>
      </c>
      <c r="H24" s="122" t="s">
        <v>21</v>
      </c>
    </row>
    <row r="25" spans="1:8" s="2" customFormat="1" ht="12.75" customHeight="1">
      <c r="A25" s="80"/>
      <c r="B25" s="10" t="s">
        <v>26</v>
      </c>
      <c r="C25" s="15"/>
      <c r="D25" s="16" t="s">
        <v>27</v>
      </c>
      <c r="E25" s="19"/>
      <c r="F25" s="11"/>
      <c r="G25" s="122" t="s">
        <v>21</v>
      </c>
      <c r="H25" s="122" t="s">
        <v>21</v>
      </c>
    </row>
    <row r="26" spans="1:8" s="2" customFormat="1" ht="12.75" customHeight="1">
      <c r="A26" s="80"/>
      <c r="B26" s="21" t="s">
        <v>28</v>
      </c>
      <c r="C26" s="15"/>
      <c r="D26" s="22" t="s">
        <v>29</v>
      </c>
      <c r="E26" s="17"/>
      <c r="F26" s="11"/>
      <c r="G26" s="122" t="s">
        <v>21</v>
      </c>
      <c r="H26" s="122" t="s">
        <v>21</v>
      </c>
    </row>
    <row r="27" spans="1:8" s="2" customFormat="1" ht="12.75" customHeight="1">
      <c r="A27" s="80"/>
      <c r="B27" s="23" t="s">
        <v>30</v>
      </c>
      <c r="C27" s="24" t="s">
        <v>31</v>
      </c>
      <c r="D27" s="25"/>
      <c r="E27" s="26"/>
      <c r="F27" s="11" t="s">
        <v>267</v>
      </c>
      <c r="G27" s="122">
        <f>SUM(G28:G36)</f>
        <v>1417042.5199999998</v>
      </c>
      <c r="H27" s="122">
        <f>SUM(H28:H36)</f>
        <v>1313417.83</v>
      </c>
    </row>
    <row r="28" spans="1:8" s="2" customFormat="1" ht="12.75" customHeight="1">
      <c r="A28" s="80"/>
      <c r="B28" s="10" t="s">
        <v>32</v>
      </c>
      <c r="C28" s="15"/>
      <c r="D28" s="16" t="s">
        <v>33</v>
      </c>
      <c r="E28" s="19"/>
      <c r="F28" s="20"/>
      <c r="G28" s="122" t="s">
        <v>21</v>
      </c>
      <c r="H28" s="122" t="s">
        <v>21</v>
      </c>
    </row>
    <row r="29" spans="1:8" s="2" customFormat="1" ht="12.75" customHeight="1">
      <c r="A29" s="80"/>
      <c r="B29" s="10" t="s">
        <v>34</v>
      </c>
      <c r="C29" s="15"/>
      <c r="D29" s="16" t="s">
        <v>35</v>
      </c>
      <c r="E29" s="19"/>
      <c r="F29" s="20"/>
      <c r="G29" s="122">
        <v>1009026.68</v>
      </c>
      <c r="H29" s="122">
        <v>1018089.78</v>
      </c>
    </row>
    <row r="30" spans="1:8" s="2" customFormat="1" ht="12.75" customHeight="1">
      <c r="A30" s="80"/>
      <c r="B30" s="10" t="s">
        <v>36</v>
      </c>
      <c r="C30" s="15"/>
      <c r="D30" s="16" t="s">
        <v>37</v>
      </c>
      <c r="E30" s="19"/>
      <c r="F30" s="20"/>
      <c r="G30" s="122" t="s">
        <v>21</v>
      </c>
      <c r="H30" s="122" t="s">
        <v>21</v>
      </c>
    </row>
    <row r="31" spans="1:8" s="2" customFormat="1" ht="12.75" customHeight="1">
      <c r="A31" s="80"/>
      <c r="B31" s="10" t="s">
        <v>38</v>
      </c>
      <c r="C31" s="15"/>
      <c r="D31" s="16" t="s">
        <v>39</v>
      </c>
      <c r="E31" s="19"/>
      <c r="F31" s="20"/>
      <c r="G31" s="122">
        <v>155809.24</v>
      </c>
      <c r="H31" s="122">
        <v>129945.83</v>
      </c>
    </row>
    <row r="32" spans="1:8" s="2" customFormat="1" ht="12.75" customHeight="1">
      <c r="A32" s="80"/>
      <c r="B32" s="10" t="s">
        <v>40</v>
      </c>
      <c r="C32" s="15"/>
      <c r="D32" s="16" t="s">
        <v>41</v>
      </c>
      <c r="E32" s="19"/>
      <c r="F32" s="20"/>
      <c r="G32" s="122">
        <v>59083.41</v>
      </c>
      <c r="H32" s="122">
        <v>62413.74</v>
      </c>
    </row>
    <row r="33" spans="1:8" s="2" customFormat="1" ht="12.75" customHeight="1">
      <c r="A33" s="80"/>
      <c r="B33" s="10" t="s">
        <v>42</v>
      </c>
      <c r="C33" s="15"/>
      <c r="D33" s="16" t="s">
        <v>43</v>
      </c>
      <c r="E33" s="19"/>
      <c r="F33" s="20"/>
      <c r="G33" s="122">
        <v>99899</v>
      </c>
      <c r="H33" s="122">
        <v>0</v>
      </c>
    </row>
    <row r="34" spans="1:8" s="2" customFormat="1" ht="12.75" customHeight="1">
      <c r="A34" s="80"/>
      <c r="B34" s="10" t="s">
        <v>44</v>
      </c>
      <c r="C34" s="15"/>
      <c r="D34" s="16" t="s">
        <v>45</v>
      </c>
      <c r="E34" s="19"/>
      <c r="F34" s="20"/>
      <c r="G34" s="122">
        <v>73224.19</v>
      </c>
      <c r="H34" s="122">
        <v>82968.479999999996</v>
      </c>
    </row>
    <row r="35" spans="1:8" s="2" customFormat="1" ht="12.75" customHeight="1">
      <c r="A35" s="80"/>
      <c r="B35" s="10" t="s">
        <v>46</v>
      </c>
      <c r="C35" s="84"/>
      <c r="D35" s="85" t="s">
        <v>47</v>
      </c>
      <c r="E35" s="86"/>
      <c r="F35" s="20"/>
      <c r="G35" s="122" t="s">
        <v>21</v>
      </c>
      <c r="H35" s="122" t="s">
        <v>21</v>
      </c>
    </row>
    <row r="36" spans="1:8" s="2" customFormat="1" ht="12.75" customHeight="1">
      <c r="A36" s="80"/>
      <c r="B36" s="10" t="s">
        <v>48</v>
      </c>
      <c r="C36" s="15"/>
      <c r="D36" s="16" t="s">
        <v>49</v>
      </c>
      <c r="E36" s="19"/>
      <c r="F36" s="11"/>
      <c r="G36" s="122">
        <v>20000</v>
      </c>
      <c r="H36" s="122">
        <v>20000</v>
      </c>
    </row>
    <row r="37" spans="1:8" s="2" customFormat="1" ht="12.75" customHeight="1">
      <c r="A37" s="80"/>
      <c r="B37" s="11" t="s">
        <v>50</v>
      </c>
      <c r="C37" s="27" t="s">
        <v>51</v>
      </c>
      <c r="D37" s="27"/>
      <c r="E37" s="28"/>
      <c r="F37" s="11"/>
      <c r="G37" s="122" t="s">
        <v>21</v>
      </c>
      <c r="H37" s="122" t="s">
        <v>21</v>
      </c>
    </row>
    <row r="38" spans="1:8" s="2" customFormat="1" ht="12.75" customHeight="1">
      <c r="A38" s="80"/>
      <c r="B38" s="11" t="s">
        <v>52</v>
      </c>
      <c r="C38" s="27" t="s">
        <v>53</v>
      </c>
      <c r="D38" s="27"/>
      <c r="E38" s="28"/>
      <c r="F38" s="20"/>
      <c r="G38" s="122" t="s">
        <v>21</v>
      </c>
      <c r="H38" s="122" t="s">
        <v>21</v>
      </c>
    </row>
    <row r="39" spans="1:8" s="2" customFormat="1" ht="12.75" customHeight="1">
      <c r="A39" s="80"/>
      <c r="B39" s="11" t="s">
        <v>54</v>
      </c>
      <c r="C39" s="27" t="s">
        <v>55</v>
      </c>
      <c r="D39" s="15"/>
      <c r="E39" s="29"/>
      <c r="F39" s="20"/>
      <c r="G39" s="122" t="s">
        <v>21</v>
      </c>
      <c r="H39" s="122" t="s">
        <v>21</v>
      </c>
    </row>
    <row r="40" spans="1:8" s="2" customFormat="1" ht="12.75" customHeight="1">
      <c r="A40" s="80"/>
      <c r="B40" s="5" t="s">
        <v>56</v>
      </c>
      <c r="C40" s="7" t="s">
        <v>57</v>
      </c>
      <c r="D40" s="8"/>
      <c r="E40" s="9"/>
      <c r="F40" s="20"/>
      <c r="G40" s="122" t="s">
        <v>21</v>
      </c>
      <c r="H40" s="122" t="s">
        <v>21</v>
      </c>
    </row>
    <row r="41" spans="1:8" s="2" customFormat="1" ht="12.75" customHeight="1">
      <c r="A41" s="80"/>
      <c r="B41" s="83" t="s">
        <v>58</v>
      </c>
      <c r="C41" s="87" t="s">
        <v>59</v>
      </c>
      <c r="D41" s="88"/>
      <c r="E41" s="89"/>
      <c r="F41" s="11"/>
      <c r="G41" s="121">
        <f>SUM(G42,G48,G49,G56,G57)</f>
        <v>528959.95000000007</v>
      </c>
      <c r="H41" s="121">
        <f>SUM(H42,H48,H49,H56,H57)</f>
        <v>235498.26</v>
      </c>
    </row>
    <row r="42" spans="1:8" s="2" customFormat="1" ht="12.75" customHeight="1">
      <c r="A42" s="80"/>
      <c r="B42" s="71" t="s">
        <v>17</v>
      </c>
      <c r="C42" s="90" t="s">
        <v>60</v>
      </c>
      <c r="D42" s="91"/>
      <c r="E42" s="92"/>
      <c r="F42" s="11" t="s">
        <v>268</v>
      </c>
      <c r="G42" s="122">
        <f>SUM(G43:G47)</f>
        <v>1538.94</v>
      </c>
      <c r="H42" s="122">
        <f>SUM(H43:H47)</f>
        <v>311.44</v>
      </c>
    </row>
    <row r="43" spans="1:8" s="2" customFormat="1" ht="12.75" customHeight="1">
      <c r="A43" s="80"/>
      <c r="B43" s="93" t="s">
        <v>19</v>
      </c>
      <c r="C43" s="84"/>
      <c r="D43" s="85" t="s">
        <v>61</v>
      </c>
      <c r="E43" s="86"/>
      <c r="F43" s="20"/>
      <c r="G43" s="122" t="s">
        <v>21</v>
      </c>
      <c r="H43" s="122" t="s">
        <v>21</v>
      </c>
    </row>
    <row r="44" spans="1:8" s="2" customFormat="1" ht="12.75" customHeight="1">
      <c r="A44" s="80"/>
      <c r="B44" s="93" t="s">
        <v>22</v>
      </c>
      <c r="C44" s="84"/>
      <c r="D44" s="85" t="s">
        <v>62</v>
      </c>
      <c r="E44" s="86"/>
      <c r="F44" s="20"/>
      <c r="G44" s="122">
        <v>1538.94</v>
      </c>
      <c r="H44" s="122">
        <v>311.44</v>
      </c>
    </row>
    <row r="45" spans="1:8" s="2" customFormat="1">
      <c r="A45" s="80"/>
      <c r="B45" s="93" t="s">
        <v>24</v>
      </c>
      <c r="C45" s="84"/>
      <c r="D45" s="85" t="s">
        <v>63</v>
      </c>
      <c r="E45" s="86"/>
      <c r="F45" s="20"/>
      <c r="G45" s="122" t="s">
        <v>21</v>
      </c>
      <c r="H45" s="122" t="s">
        <v>21</v>
      </c>
    </row>
    <row r="46" spans="1:8" s="2" customFormat="1">
      <c r="A46" s="80"/>
      <c r="B46" s="93" t="s">
        <v>26</v>
      </c>
      <c r="C46" s="84"/>
      <c r="D46" s="85" t="s">
        <v>64</v>
      </c>
      <c r="E46" s="86"/>
      <c r="F46" s="20"/>
      <c r="G46" s="122">
        <v>0</v>
      </c>
      <c r="H46" s="122">
        <v>0</v>
      </c>
    </row>
    <row r="47" spans="1:8" s="2" customFormat="1" ht="12.75" customHeight="1">
      <c r="A47" s="80"/>
      <c r="B47" s="93" t="s">
        <v>28</v>
      </c>
      <c r="C47" s="88"/>
      <c r="D47" s="133" t="s">
        <v>65</v>
      </c>
      <c r="E47" s="134"/>
      <c r="F47" s="20"/>
      <c r="G47" s="122" t="s">
        <v>21</v>
      </c>
      <c r="H47" s="122" t="s">
        <v>21</v>
      </c>
    </row>
    <row r="48" spans="1:8" s="2" customFormat="1" ht="12.75" customHeight="1">
      <c r="A48" s="80"/>
      <c r="B48" s="71" t="s">
        <v>30</v>
      </c>
      <c r="C48" s="94" t="s">
        <v>66</v>
      </c>
      <c r="D48" s="95"/>
      <c r="E48" s="96"/>
      <c r="F48" s="11" t="s">
        <v>269</v>
      </c>
      <c r="G48" s="122">
        <v>18812.52</v>
      </c>
      <c r="H48" s="122">
        <v>8295.58</v>
      </c>
    </row>
    <row r="49" spans="1:8" s="2" customFormat="1" ht="12.75" customHeight="1">
      <c r="A49" s="80"/>
      <c r="B49" s="71" t="s">
        <v>50</v>
      </c>
      <c r="C49" s="90" t="s">
        <v>67</v>
      </c>
      <c r="D49" s="91"/>
      <c r="E49" s="92"/>
      <c r="F49" s="11" t="s">
        <v>270</v>
      </c>
      <c r="G49" s="122">
        <f>SUM(G50:G55)</f>
        <v>492671.54000000004</v>
      </c>
      <c r="H49" s="122">
        <f>SUM(H50:H55)</f>
        <v>204238.12000000002</v>
      </c>
    </row>
    <row r="50" spans="1:8" s="2" customFormat="1" ht="12.75" customHeight="1">
      <c r="A50" s="80"/>
      <c r="B50" s="93" t="s">
        <v>68</v>
      </c>
      <c r="C50" s="91"/>
      <c r="D50" s="97" t="s">
        <v>69</v>
      </c>
      <c r="E50" s="98"/>
      <c r="F50" s="11"/>
      <c r="G50" s="122" t="s">
        <v>21</v>
      </c>
      <c r="H50" s="122" t="s">
        <v>21</v>
      </c>
    </row>
    <row r="51" spans="1:8" s="2" customFormat="1" ht="12.75" customHeight="1">
      <c r="A51" s="80"/>
      <c r="B51" s="99" t="s">
        <v>70</v>
      </c>
      <c r="C51" s="84"/>
      <c r="D51" s="85" t="s">
        <v>71</v>
      </c>
      <c r="E51" s="100"/>
      <c r="F51" s="101"/>
      <c r="G51" s="122">
        <v>0</v>
      </c>
      <c r="H51" s="122">
        <v>0</v>
      </c>
    </row>
    <row r="52" spans="1:8" s="2" customFormat="1" ht="12.75" customHeight="1">
      <c r="A52" s="80"/>
      <c r="B52" s="93" t="s">
        <v>72</v>
      </c>
      <c r="C52" s="84"/>
      <c r="D52" s="85" t="s">
        <v>73</v>
      </c>
      <c r="E52" s="86"/>
      <c r="F52" s="11"/>
      <c r="G52" s="122">
        <v>0</v>
      </c>
      <c r="H52" s="122">
        <v>0</v>
      </c>
    </row>
    <row r="53" spans="1:8" s="2" customFormat="1" ht="12.75" customHeight="1">
      <c r="A53" s="80"/>
      <c r="B53" s="93" t="s">
        <v>74</v>
      </c>
      <c r="C53" s="84"/>
      <c r="D53" s="133" t="s">
        <v>75</v>
      </c>
      <c r="E53" s="134"/>
      <c r="F53" s="11"/>
      <c r="G53" s="122">
        <v>8400.09</v>
      </c>
      <c r="H53" s="122">
        <v>834</v>
      </c>
    </row>
    <row r="54" spans="1:8" s="2" customFormat="1" ht="12.75" customHeight="1">
      <c r="A54" s="80"/>
      <c r="B54" s="93" t="s">
        <v>76</v>
      </c>
      <c r="C54" s="84"/>
      <c r="D54" s="85" t="s">
        <v>77</v>
      </c>
      <c r="E54" s="86"/>
      <c r="F54" s="11"/>
      <c r="G54" s="122">
        <v>484271.45</v>
      </c>
      <c r="H54" s="122">
        <v>203304.17</v>
      </c>
    </row>
    <row r="55" spans="1:8" s="2" customFormat="1" ht="12.75" customHeight="1">
      <c r="A55" s="80"/>
      <c r="B55" s="93" t="s">
        <v>78</v>
      </c>
      <c r="C55" s="84"/>
      <c r="D55" s="85" t="s">
        <v>79</v>
      </c>
      <c r="E55" s="86"/>
      <c r="F55" s="11"/>
      <c r="G55" s="122">
        <v>0</v>
      </c>
      <c r="H55" s="122">
        <v>99.95</v>
      </c>
    </row>
    <row r="56" spans="1:8" s="2" customFormat="1" ht="12.75" customHeight="1">
      <c r="A56" s="80"/>
      <c r="B56" s="71" t="s">
        <v>52</v>
      </c>
      <c r="C56" s="102" t="s">
        <v>80</v>
      </c>
      <c r="D56" s="102"/>
      <c r="E56" s="103"/>
      <c r="F56" s="11"/>
      <c r="G56" s="122" t="s">
        <v>21</v>
      </c>
      <c r="H56" s="122" t="s">
        <v>21</v>
      </c>
    </row>
    <row r="57" spans="1:8" s="2" customFormat="1" ht="12.75" customHeight="1">
      <c r="A57" s="80"/>
      <c r="B57" s="71" t="s">
        <v>54</v>
      </c>
      <c r="C57" s="102" t="s">
        <v>81</v>
      </c>
      <c r="D57" s="102"/>
      <c r="E57" s="103"/>
      <c r="F57" s="11" t="s">
        <v>271</v>
      </c>
      <c r="G57" s="122">
        <v>15936.95</v>
      </c>
      <c r="H57" s="122">
        <v>22653.119999999999</v>
      </c>
    </row>
    <row r="58" spans="1:8" s="2" customFormat="1" ht="12.75" customHeight="1">
      <c r="A58" s="80"/>
      <c r="B58" s="11"/>
      <c r="C58" s="24" t="s">
        <v>82</v>
      </c>
      <c r="D58" s="25"/>
      <c r="E58" s="26"/>
      <c r="F58" s="11"/>
      <c r="G58" s="122">
        <f>SUM(G20,G40,G41)</f>
        <v>1947154.81</v>
      </c>
      <c r="H58" s="122">
        <f>SUM(H20,H40,H41)</f>
        <v>1550129.09</v>
      </c>
    </row>
    <row r="59" spans="1:8" s="2" customFormat="1" ht="12.75" customHeight="1">
      <c r="A59" s="80"/>
      <c r="B59" s="5" t="s">
        <v>83</v>
      </c>
      <c r="C59" s="7" t="s">
        <v>84</v>
      </c>
      <c r="D59" s="7"/>
      <c r="E59" s="30"/>
      <c r="F59" s="11" t="s">
        <v>272</v>
      </c>
      <c r="G59" s="121">
        <f>SUM(G60:G63)</f>
        <v>1450424.11</v>
      </c>
      <c r="H59" s="121">
        <f>SUM(H60:H63)</f>
        <v>1343501.86</v>
      </c>
    </row>
    <row r="60" spans="1:8" s="2" customFormat="1" ht="12.75" customHeight="1">
      <c r="A60" s="80"/>
      <c r="B60" s="11" t="s">
        <v>17</v>
      </c>
      <c r="C60" s="27" t="s">
        <v>85</v>
      </c>
      <c r="D60" s="27"/>
      <c r="E60" s="28"/>
      <c r="F60" s="11"/>
      <c r="G60" s="122">
        <v>238669.27</v>
      </c>
      <c r="H60" s="122">
        <v>242082.86</v>
      </c>
    </row>
    <row r="61" spans="1:8" s="2" customFormat="1" ht="12.75" customHeight="1">
      <c r="A61" s="80"/>
      <c r="B61" s="23" t="s">
        <v>30</v>
      </c>
      <c r="C61" s="24" t="s">
        <v>86</v>
      </c>
      <c r="D61" s="25"/>
      <c r="E61" s="26"/>
      <c r="F61" s="23"/>
      <c r="G61" s="122">
        <v>907540.67</v>
      </c>
      <c r="H61" s="122">
        <v>791255.39</v>
      </c>
    </row>
    <row r="62" spans="1:8" s="2" customFormat="1" ht="12.75" customHeight="1">
      <c r="A62" s="80"/>
      <c r="B62" s="11" t="s">
        <v>50</v>
      </c>
      <c r="C62" s="143" t="s">
        <v>87</v>
      </c>
      <c r="D62" s="144"/>
      <c r="E62" s="145"/>
      <c r="F62" s="11"/>
      <c r="G62" s="122">
        <v>285575.55</v>
      </c>
      <c r="H62" s="122">
        <v>294378.08</v>
      </c>
    </row>
    <row r="63" spans="1:8" s="2" customFormat="1" ht="12.75" customHeight="1">
      <c r="A63" s="80"/>
      <c r="B63" s="11" t="s">
        <v>88</v>
      </c>
      <c r="C63" s="27" t="s">
        <v>89</v>
      </c>
      <c r="D63" s="15"/>
      <c r="E63" s="29"/>
      <c r="F63" s="11"/>
      <c r="G63" s="122">
        <v>18638.62</v>
      </c>
      <c r="H63" s="122">
        <v>15785.53</v>
      </c>
    </row>
    <row r="64" spans="1:8" s="2" customFormat="1" ht="12.75" customHeight="1">
      <c r="A64" s="80"/>
      <c r="B64" s="5" t="s">
        <v>90</v>
      </c>
      <c r="C64" s="7" t="s">
        <v>91</v>
      </c>
      <c r="D64" s="8"/>
      <c r="E64" s="9"/>
      <c r="F64" s="11"/>
      <c r="G64" s="121">
        <f>SUM(G65,G69)</f>
        <v>492845.67</v>
      </c>
      <c r="H64" s="121">
        <f>SUM(H65,H69)</f>
        <v>204271.56999999998</v>
      </c>
    </row>
    <row r="65" spans="1:8" s="2" customFormat="1" ht="12.75" customHeight="1">
      <c r="A65" s="80"/>
      <c r="B65" s="11" t="s">
        <v>17</v>
      </c>
      <c r="C65" s="12" t="s">
        <v>92</v>
      </c>
      <c r="D65" s="31"/>
      <c r="E65" s="32"/>
      <c r="F65" s="11" t="s">
        <v>273</v>
      </c>
      <c r="G65" s="122">
        <f>SUM(G66:G68)</f>
        <v>17593.68</v>
      </c>
      <c r="H65" s="122">
        <f>SUM(H66:H68)</f>
        <v>17593.68</v>
      </c>
    </row>
    <row r="66" spans="1:8" s="2" customFormat="1">
      <c r="A66" s="80"/>
      <c r="B66" s="10" t="s">
        <v>19</v>
      </c>
      <c r="C66" s="33"/>
      <c r="D66" s="16" t="s">
        <v>93</v>
      </c>
      <c r="E66" s="34"/>
      <c r="F66" s="11"/>
      <c r="G66" s="122" t="s">
        <v>21</v>
      </c>
      <c r="H66" s="122" t="s">
        <v>21</v>
      </c>
    </row>
    <row r="67" spans="1:8" s="2" customFormat="1" ht="12.75" customHeight="1">
      <c r="A67" s="80"/>
      <c r="B67" s="10" t="s">
        <v>22</v>
      </c>
      <c r="C67" s="15"/>
      <c r="D67" s="16" t="s">
        <v>94</v>
      </c>
      <c r="E67" s="19"/>
      <c r="F67" s="11"/>
      <c r="G67" s="122">
        <v>17593.68</v>
      </c>
      <c r="H67" s="122">
        <v>17593.68</v>
      </c>
    </row>
    <row r="68" spans="1:8" s="2" customFormat="1" ht="12.75" customHeight="1">
      <c r="A68" s="80"/>
      <c r="B68" s="10" t="s">
        <v>95</v>
      </c>
      <c r="C68" s="15"/>
      <c r="D68" s="16" t="s">
        <v>96</v>
      </c>
      <c r="E68" s="19"/>
      <c r="F68" s="20"/>
      <c r="G68" s="122" t="s">
        <v>21</v>
      </c>
      <c r="H68" s="122" t="s">
        <v>21</v>
      </c>
    </row>
    <row r="69" spans="1:8" s="60" customFormat="1" ht="12.75" customHeight="1">
      <c r="A69" s="80"/>
      <c r="B69" s="71" t="s">
        <v>30</v>
      </c>
      <c r="C69" s="104" t="s">
        <v>97</v>
      </c>
      <c r="D69" s="105"/>
      <c r="E69" s="106"/>
      <c r="F69" s="71" t="s">
        <v>274</v>
      </c>
      <c r="G69" s="122">
        <f>SUM(G70:G75,G78:G83)</f>
        <v>475251.99</v>
      </c>
      <c r="H69" s="122">
        <f>SUM(H70:H75,H78:H83)</f>
        <v>186677.88999999998</v>
      </c>
    </row>
    <row r="70" spans="1:8" s="2" customFormat="1" ht="12.75" customHeight="1">
      <c r="A70" s="80"/>
      <c r="B70" s="10" t="s">
        <v>32</v>
      </c>
      <c r="C70" s="15"/>
      <c r="D70" s="16" t="s">
        <v>98</v>
      </c>
      <c r="E70" s="17"/>
      <c r="F70" s="11"/>
      <c r="G70" s="122" t="s">
        <v>21</v>
      </c>
      <c r="H70" s="122" t="s">
        <v>21</v>
      </c>
    </row>
    <row r="71" spans="1:8" s="2" customFormat="1" ht="12.75" customHeight="1">
      <c r="A71" s="80"/>
      <c r="B71" s="10" t="s">
        <v>34</v>
      </c>
      <c r="C71" s="33"/>
      <c r="D71" s="16" t="s">
        <v>99</v>
      </c>
      <c r="E71" s="34"/>
      <c r="F71" s="11"/>
      <c r="G71" s="122" t="s">
        <v>21</v>
      </c>
      <c r="H71" s="122" t="s">
        <v>21</v>
      </c>
    </row>
    <row r="72" spans="1:8" s="2" customFormat="1">
      <c r="A72" s="80"/>
      <c r="B72" s="10" t="s">
        <v>36</v>
      </c>
      <c r="C72" s="33"/>
      <c r="D72" s="16" t="s">
        <v>100</v>
      </c>
      <c r="E72" s="34"/>
      <c r="F72" s="11"/>
      <c r="G72" s="122" t="s">
        <v>21</v>
      </c>
      <c r="H72" s="122" t="s">
        <v>21</v>
      </c>
    </row>
    <row r="73" spans="1:8" s="2" customFormat="1">
      <c r="A73" s="80"/>
      <c r="B73" s="35" t="s">
        <v>38</v>
      </c>
      <c r="C73" s="91"/>
      <c r="D73" s="107" t="s">
        <v>101</v>
      </c>
      <c r="E73" s="98"/>
      <c r="F73" s="11"/>
      <c r="G73" s="122" t="s">
        <v>21</v>
      </c>
      <c r="H73" s="122" t="s">
        <v>21</v>
      </c>
    </row>
    <row r="74" spans="1:8" s="2" customFormat="1">
      <c r="A74" s="80"/>
      <c r="B74" s="11" t="s">
        <v>40</v>
      </c>
      <c r="C74" s="22"/>
      <c r="D74" s="22" t="s">
        <v>102</v>
      </c>
      <c r="E74" s="17"/>
      <c r="F74" s="36"/>
      <c r="G74" s="122" t="s">
        <v>21</v>
      </c>
      <c r="H74" s="122" t="s">
        <v>21</v>
      </c>
    </row>
    <row r="75" spans="1:8" s="2" customFormat="1" ht="12.75" customHeight="1">
      <c r="A75" s="80"/>
      <c r="B75" s="37" t="s">
        <v>42</v>
      </c>
      <c r="C75" s="105"/>
      <c r="D75" s="108" t="s">
        <v>103</v>
      </c>
      <c r="E75" s="109"/>
      <c r="F75" s="11"/>
      <c r="G75" s="122">
        <f>SUM(G76,G77)</f>
        <v>0</v>
      </c>
      <c r="H75" s="122">
        <f>SUM(H76,H77)</f>
        <v>0</v>
      </c>
    </row>
    <row r="76" spans="1:8" s="2" customFormat="1" ht="12.75" customHeight="1">
      <c r="A76" s="80"/>
      <c r="B76" s="93" t="s">
        <v>104</v>
      </c>
      <c r="C76" s="84"/>
      <c r="D76" s="100"/>
      <c r="E76" s="86" t="s">
        <v>105</v>
      </c>
      <c r="F76" s="11"/>
      <c r="G76" s="122">
        <v>0</v>
      </c>
      <c r="H76" s="122">
        <v>0</v>
      </c>
    </row>
    <row r="77" spans="1:8" s="2" customFormat="1" ht="12.75" customHeight="1">
      <c r="A77" s="80"/>
      <c r="B77" s="93" t="s">
        <v>106</v>
      </c>
      <c r="C77" s="84"/>
      <c r="D77" s="100"/>
      <c r="E77" s="86" t="s">
        <v>107</v>
      </c>
      <c r="F77" s="20"/>
      <c r="G77" s="122" t="s">
        <v>21</v>
      </c>
      <c r="H77" s="122" t="s">
        <v>21</v>
      </c>
    </row>
    <row r="78" spans="1:8" s="2" customFormat="1" ht="12.75" customHeight="1">
      <c r="A78" s="80"/>
      <c r="B78" s="93" t="s">
        <v>44</v>
      </c>
      <c r="C78" s="95"/>
      <c r="D78" s="110" t="s">
        <v>108</v>
      </c>
      <c r="E78" s="65"/>
      <c r="F78" s="20"/>
      <c r="G78" s="122">
        <v>0</v>
      </c>
      <c r="H78" s="122">
        <v>0</v>
      </c>
    </row>
    <row r="79" spans="1:8" s="2" customFormat="1" ht="12.75" customHeight="1">
      <c r="A79" s="80"/>
      <c r="B79" s="93" t="s">
        <v>46</v>
      </c>
      <c r="C79" s="111"/>
      <c r="D79" s="85" t="s">
        <v>109</v>
      </c>
      <c r="E79" s="112"/>
      <c r="F79" s="11"/>
      <c r="G79" s="122" t="s">
        <v>21</v>
      </c>
      <c r="H79" s="122" t="s">
        <v>21</v>
      </c>
    </row>
    <row r="80" spans="1:8" s="2" customFormat="1" ht="12.75" customHeight="1">
      <c r="A80" s="80"/>
      <c r="B80" s="93" t="s">
        <v>48</v>
      </c>
      <c r="C80" s="15"/>
      <c r="D80" s="16" t="s">
        <v>110</v>
      </c>
      <c r="E80" s="19"/>
      <c r="F80" s="11"/>
      <c r="G80" s="122">
        <v>21104.75</v>
      </c>
      <c r="H80" s="122">
        <v>3096.43</v>
      </c>
    </row>
    <row r="81" spans="1:8" s="2" customFormat="1" ht="12.75" customHeight="1">
      <c r="A81" s="80"/>
      <c r="B81" s="93" t="s">
        <v>111</v>
      </c>
      <c r="C81" s="15"/>
      <c r="D81" s="16" t="s">
        <v>112</v>
      </c>
      <c r="E81" s="19"/>
      <c r="F81" s="11"/>
      <c r="G81" s="122">
        <v>273179.62</v>
      </c>
      <c r="H81" s="122">
        <v>0</v>
      </c>
    </row>
    <row r="82" spans="1:8" s="2" customFormat="1" ht="12.75" customHeight="1">
      <c r="A82" s="80"/>
      <c r="B82" s="10" t="s">
        <v>113</v>
      </c>
      <c r="C82" s="84"/>
      <c r="D82" s="85" t="s">
        <v>114</v>
      </c>
      <c r="E82" s="86"/>
      <c r="F82" s="11"/>
      <c r="G82" s="122">
        <v>180939.62</v>
      </c>
      <c r="H82" s="122">
        <v>183569.83</v>
      </c>
    </row>
    <row r="83" spans="1:8" s="2" customFormat="1" ht="12.75" customHeight="1">
      <c r="A83" s="80"/>
      <c r="B83" s="10" t="s">
        <v>115</v>
      </c>
      <c r="C83" s="15"/>
      <c r="D83" s="16" t="s">
        <v>116</v>
      </c>
      <c r="E83" s="19"/>
      <c r="F83" s="20"/>
      <c r="G83" s="122">
        <v>28</v>
      </c>
      <c r="H83" s="122">
        <v>11.63</v>
      </c>
    </row>
    <row r="84" spans="1:8" s="2" customFormat="1" ht="12.75" customHeight="1">
      <c r="A84" s="80"/>
      <c r="B84" s="5" t="s">
        <v>117</v>
      </c>
      <c r="C84" s="38" t="s">
        <v>118</v>
      </c>
      <c r="D84" s="39"/>
      <c r="E84" s="40"/>
      <c r="F84" s="20" t="s">
        <v>275</v>
      </c>
      <c r="G84" s="121">
        <f>SUM(G85,G86,G89,G90)</f>
        <v>3885.0299999998997</v>
      </c>
      <c r="H84" s="121">
        <f>SUM(H85,H86,H89,H90)</f>
        <v>2355.6600000006101</v>
      </c>
    </row>
    <row r="85" spans="1:8" s="2" customFormat="1" ht="12.75" customHeight="1">
      <c r="A85" s="80"/>
      <c r="B85" s="11" t="s">
        <v>17</v>
      </c>
      <c r="C85" s="27" t="s">
        <v>119</v>
      </c>
      <c r="D85" s="15"/>
      <c r="E85" s="29"/>
      <c r="F85" s="20"/>
      <c r="G85" s="122" t="s">
        <v>21</v>
      </c>
      <c r="H85" s="122" t="s">
        <v>21</v>
      </c>
    </row>
    <row r="86" spans="1:8" s="2" customFormat="1" ht="12.75" customHeight="1">
      <c r="A86" s="80"/>
      <c r="B86" s="11" t="s">
        <v>30</v>
      </c>
      <c r="C86" s="12" t="s">
        <v>120</v>
      </c>
      <c r="D86" s="31"/>
      <c r="E86" s="32"/>
      <c r="F86" s="11"/>
      <c r="G86" s="122">
        <f>SUM(G87,G88)</f>
        <v>0</v>
      </c>
      <c r="H86" s="122">
        <f>SUM(H87,H88)</f>
        <v>0</v>
      </c>
    </row>
    <row r="87" spans="1:8" s="2" customFormat="1" ht="12.75" customHeight="1">
      <c r="A87" s="80"/>
      <c r="B87" s="10" t="s">
        <v>32</v>
      </c>
      <c r="C87" s="15"/>
      <c r="D87" s="16" t="s">
        <v>121</v>
      </c>
      <c r="E87" s="19"/>
      <c r="F87" s="11"/>
      <c r="G87" s="122" t="s">
        <v>21</v>
      </c>
      <c r="H87" s="122" t="s">
        <v>21</v>
      </c>
    </row>
    <row r="88" spans="1:8" s="2" customFormat="1" ht="12.75" customHeight="1">
      <c r="A88" s="80"/>
      <c r="B88" s="10" t="s">
        <v>34</v>
      </c>
      <c r="C88" s="15"/>
      <c r="D88" s="16" t="s">
        <v>122</v>
      </c>
      <c r="E88" s="19"/>
      <c r="F88" s="11"/>
      <c r="G88" s="122" t="s">
        <v>21</v>
      </c>
      <c r="H88" s="122" t="s">
        <v>21</v>
      </c>
    </row>
    <row r="89" spans="1:8" s="2" customFormat="1" ht="12.75" customHeight="1">
      <c r="A89" s="80"/>
      <c r="B89" s="71" t="s">
        <v>50</v>
      </c>
      <c r="C89" s="100" t="s">
        <v>123</v>
      </c>
      <c r="D89" s="100"/>
      <c r="E89" s="113"/>
      <c r="F89" s="11"/>
      <c r="G89" s="122" t="s">
        <v>21</v>
      </c>
      <c r="H89" s="122" t="s">
        <v>21</v>
      </c>
    </row>
    <row r="90" spans="1:8" s="2" customFormat="1" ht="12.75" customHeight="1">
      <c r="A90" s="80"/>
      <c r="B90" s="23" t="s">
        <v>52</v>
      </c>
      <c r="C90" s="24" t="s">
        <v>124</v>
      </c>
      <c r="D90" s="25"/>
      <c r="E90" s="26"/>
      <c r="F90" s="11"/>
      <c r="G90" s="122">
        <f>SUM(G91:G92)</f>
        <v>3885.0299999998997</v>
      </c>
      <c r="H90" s="122">
        <f>SUM(H91:H92)</f>
        <v>2355.6600000006101</v>
      </c>
    </row>
    <row r="91" spans="1:8" s="2" customFormat="1" ht="12.75" customHeight="1">
      <c r="A91" s="80"/>
      <c r="B91" s="10" t="s">
        <v>125</v>
      </c>
      <c r="C91" s="8"/>
      <c r="D91" s="16" t="s">
        <v>126</v>
      </c>
      <c r="E91" s="41"/>
      <c r="F91" s="20"/>
      <c r="G91" s="122">
        <v>1529.3699999999001</v>
      </c>
      <c r="H91" s="122">
        <v>-925.83999999938999</v>
      </c>
    </row>
    <row r="92" spans="1:8" s="2" customFormat="1" ht="12.75" customHeight="1">
      <c r="A92" s="80"/>
      <c r="B92" s="10" t="s">
        <v>127</v>
      </c>
      <c r="C92" s="8"/>
      <c r="D92" s="16" t="s">
        <v>128</v>
      </c>
      <c r="E92" s="41"/>
      <c r="F92" s="20"/>
      <c r="G92" s="122">
        <v>2355.66</v>
      </c>
      <c r="H92" s="122">
        <v>3281.5</v>
      </c>
    </row>
    <row r="93" spans="1:8" s="2" customFormat="1" ht="12.75" customHeight="1">
      <c r="A93" s="80"/>
      <c r="B93" s="5" t="s">
        <v>129</v>
      </c>
      <c r="C93" s="38" t="s">
        <v>130</v>
      </c>
      <c r="D93" s="40"/>
      <c r="E93" s="40"/>
      <c r="F93" s="20"/>
      <c r="G93" s="121"/>
      <c r="H93" s="121"/>
    </row>
    <row r="94" spans="1:8" s="2" customFormat="1" ht="25.5" customHeight="1">
      <c r="A94" s="80"/>
      <c r="B94" s="5"/>
      <c r="C94" s="132" t="s">
        <v>131</v>
      </c>
      <c r="D94" s="133"/>
      <c r="E94" s="134"/>
      <c r="F94" s="11"/>
      <c r="G94" s="123">
        <f>SUM(G59,G64,G84,G93)</f>
        <v>1947154.8099999998</v>
      </c>
      <c r="H94" s="123">
        <f>SUM(H59,H64,H84,H93)</f>
        <v>1550129.0900000008</v>
      </c>
    </row>
    <row r="95" spans="1:8" s="2" customFormat="1">
      <c r="A95" s="80"/>
      <c r="B95" s="114"/>
      <c r="C95" s="43"/>
      <c r="D95" s="43"/>
      <c r="E95" s="43"/>
      <c r="F95" s="43"/>
    </row>
    <row r="96" spans="1:8" s="2" customFormat="1" ht="12.75" customHeight="1">
      <c r="A96" s="80"/>
      <c r="B96" s="135" t="s">
        <v>264</v>
      </c>
      <c r="C96" s="136"/>
      <c r="D96" s="136"/>
      <c r="E96" s="136"/>
      <c r="F96" s="42"/>
      <c r="G96" s="137" t="s">
        <v>132</v>
      </c>
      <c r="H96" s="137"/>
    </row>
    <row r="97" spans="1:8" s="2" customFormat="1" ht="12.75" customHeight="1">
      <c r="A97" s="80"/>
      <c r="B97" s="138" t="s">
        <v>133</v>
      </c>
      <c r="C97" s="138"/>
      <c r="D97" s="138"/>
      <c r="E97" s="138"/>
      <c r="F97" s="2" t="s">
        <v>134</v>
      </c>
      <c r="G97" s="139" t="s">
        <v>135</v>
      </c>
      <c r="H97" s="139"/>
    </row>
    <row r="98" spans="1:8" s="2" customFormat="1">
      <c r="A98" s="80"/>
      <c r="B98" s="4"/>
      <c r="C98" s="4"/>
      <c r="D98" s="4"/>
      <c r="E98" s="4"/>
      <c r="F98" s="4"/>
      <c r="G98" s="4"/>
      <c r="H98" s="4"/>
    </row>
    <row r="99" spans="1:8" s="2" customFormat="1" ht="24" customHeight="1">
      <c r="A99" s="80"/>
      <c r="B99" s="140" t="s">
        <v>265</v>
      </c>
      <c r="C99" s="141"/>
      <c r="D99" s="141"/>
      <c r="E99" s="141"/>
      <c r="F99" s="115"/>
      <c r="G99" s="142" t="s">
        <v>136</v>
      </c>
      <c r="H99" s="142"/>
    </row>
    <row r="100" spans="1:8" s="2" customFormat="1" ht="12.75" customHeight="1">
      <c r="A100" s="80"/>
      <c r="B100" s="130" t="s">
        <v>137</v>
      </c>
      <c r="C100" s="130"/>
      <c r="D100" s="130"/>
      <c r="E100" s="130"/>
      <c r="F100" s="60" t="s">
        <v>134</v>
      </c>
      <c r="G100" s="131" t="s">
        <v>135</v>
      </c>
      <c r="H100" s="131"/>
    </row>
    <row r="101" spans="1:8" s="2" customFormat="1">
      <c r="A101" s="80"/>
    </row>
    <row r="102" spans="1:8" s="2" customFormat="1">
      <c r="A102" s="80"/>
    </row>
    <row r="103" spans="1:8" s="2" customFormat="1">
      <c r="A103" s="80"/>
    </row>
    <row r="104" spans="1:8" s="2" customFormat="1">
      <c r="A104" s="80"/>
    </row>
    <row r="105" spans="1:8" s="2" customFormat="1">
      <c r="A105" s="80"/>
    </row>
    <row r="106" spans="1:8" s="2" customFormat="1">
      <c r="A106" s="80"/>
    </row>
    <row r="107" spans="1:8" s="2" customFormat="1">
      <c r="A107" s="80"/>
    </row>
    <row r="108" spans="1:8" s="2" customFormat="1">
      <c r="A108" s="80"/>
    </row>
    <row r="109" spans="1:8" s="2" customFormat="1">
      <c r="A109" s="80"/>
    </row>
    <row r="110" spans="1:8" s="2" customFormat="1">
      <c r="A110" s="80"/>
    </row>
    <row r="111" spans="1:8" s="2" customFormat="1">
      <c r="A111" s="80"/>
    </row>
    <row r="112" spans="1:8" s="2" customFormat="1">
      <c r="A112" s="80"/>
    </row>
    <row r="113" spans="1:1" s="2" customFormat="1">
      <c r="A113" s="80"/>
    </row>
    <row r="114" spans="1:1" s="2" customFormat="1">
      <c r="A114" s="80"/>
    </row>
    <row r="115" spans="1:1" s="2" customFormat="1">
      <c r="A115" s="80"/>
    </row>
    <row r="116" spans="1:1" s="2" customFormat="1">
      <c r="A116" s="80"/>
    </row>
    <row r="117" spans="1:1" s="2" customFormat="1">
      <c r="A117" s="80"/>
    </row>
    <row r="118" spans="1:1" s="2" customFormat="1">
      <c r="A118" s="80"/>
    </row>
    <row r="119" spans="1:1" s="2" customFormat="1">
      <c r="A119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4"/>
  <sheetViews>
    <sheetView zoomScaleNormal="100" workbookViewId="0">
      <selection activeCell="AA63" sqref="AA63"/>
    </sheetView>
  </sheetViews>
  <sheetFormatPr defaultRowHeight="12.75"/>
  <cols>
    <col min="1" max="1" width="3.140625" style="44" customWidth="1"/>
    <col min="2" max="2" width="8" style="44" customWidth="1"/>
    <col min="3" max="3" width="1.5703125" style="44" hidden="1" customWidth="1"/>
    <col min="4" max="4" width="30.140625" style="44" customWidth="1"/>
    <col min="5" max="5" width="18.28515625" style="44" customWidth="1"/>
    <col min="6" max="6" width="9.140625" style="44" hidden="1" customWidth="1"/>
    <col min="7" max="7" width="11.7109375" style="44" customWidth="1"/>
    <col min="8" max="8" width="13.140625" style="44" customWidth="1"/>
    <col min="9" max="9" width="14.7109375" style="44" customWidth="1"/>
    <col min="10" max="10" width="15.85546875" style="44" customWidth="1"/>
    <col min="11" max="16384" width="9.140625" style="44"/>
  </cols>
  <sheetData>
    <row r="1" spans="2:10">
      <c r="B1" s="195" t="s">
        <v>0</v>
      </c>
      <c r="C1" s="195"/>
      <c r="D1" s="195"/>
      <c r="E1" s="195"/>
      <c r="F1" s="195"/>
      <c r="G1" s="195"/>
      <c r="H1" s="195"/>
      <c r="I1" s="195"/>
      <c r="J1" s="195"/>
    </row>
    <row r="2" spans="2:10" ht="15.75" customHeight="1">
      <c r="E2" s="45"/>
      <c r="H2" s="46" t="s">
        <v>138</v>
      </c>
      <c r="I2" s="47"/>
      <c r="J2" s="47"/>
    </row>
    <row r="3" spans="2:10" ht="15.75" customHeight="1">
      <c r="H3" s="46" t="s">
        <v>2</v>
      </c>
      <c r="I3" s="47"/>
      <c r="J3" s="47"/>
    </row>
    <row r="4" spans="2:10" ht="7.5" customHeight="1"/>
    <row r="5" spans="2:10" ht="15.75" customHeight="1">
      <c r="B5" s="196" t="s">
        <v>139</v>
      </c>
      <c r="C5" s="196"/>
      <c r="D5" s="196"/>
      <c r="E5" s="196"/>
      <c r="F5" s="196"/>
      <c r="G5" s="196"/>
      <c r="H5" s="196"/>
      <c r="I5" s="196"/>
      <c r="J5" s="196"/>
    </row>
    <row r="6" spans="2:10" ht="15.75" customHeight="1">
      <c r="B6" s="197" t="s">
        <v>140</v>
      </c>
      <c r="C6" s="197"/>
      <c r="D6" s="197"/>
      <c r="E6" s="197"/>
      <c r="F6" s="197"/>
      <c r="G6" s="197"/>
      <c r="H6" s="197"/>
      <c r="I6" s="197"/>
      <c r="J6" s="197"/>
    </row>
    <row r="7" spans="2:10" ht="15.75" customHeight="1">
      <c r="B7" s="198" t="s">
        <v>4</v>
      </c>
      <c r="C7" s="198"/>
      <c r="D7" s="198"/>
      <c r="E7" s="198"/>
      <c r="F7" s="198"/>
      <c r="G7" s="198"/>
      <c r="H7" s="198"/>
      <c r="I7" s="198"/>
      <c r="J7" s="198"/>
    </row>
    <row r="8" spans="2:10" ht="15" customHeight="1">
      <c r="B8" s="185" t="s">
        <v>141</v>
      </c>
      <c r="C8" s="185"/>
      <c r="D8" s="185"/>
      <c r="E8" s="185"/>
      <c r="F8" s="185"/>
      <c r="G8" s="185"/>
      <c r="H8" s="185"/>
      <c r="I8" s="185"/>
      <c r="J8" s="185"/>
    </row>
    <row r="9" spans="2:10" ht="15" customHeight="1">
      <c r="B9" s="194" t="s">
        <v>6</v>
      </c>
      <c r="C9" s="194"/>
      <c r="D9" s="194"/>
      <c r="E9" s="194"/>
      <c r="F9" s="194"/>
      <c r="G9" s="194"/>
      <c r="H9" s="194"/>
      <c r="I9" s="194"/>
      <c r="J9" s="194"/>
    </row>
    <row r="10" spans="2:10" ht="15" customHeight="1">
      <c r="B10" s="185" t="s">
        <v>142</v>
      </c>
      <c r="C10" s="185"/>
      <c r="D10" s="185"/>
      <c r="E10" s="185"/>
      <c r="F10" s="185"/>
      <c r="G10" s="185"/>
      <c r="H10" s="185"/>
      <c r="I10" s="185"/>
      <c r="J10" s="185"/>
    </row>
    <row r="11" spans="2:10" ht="15" customHeight="1">
      <c r="B11" s="186" t="s">
        <v>143</v>
      </c>
      <c r="C11" s="186"/>
      <c r="D11" s="186"/>
      <c r="E11" s="186"/>
      <c r="F11" s="186"/>
      <c r="G11" s="186"/>
      <c r="H11" s="186"/>
      <c r="I11" s="186"/>
      <c r="J11" s="186"/>
    </row>
    <row r="12" spans="2:10" ht="15" customHeight="1">
      <c r="B12" s="187"/>
      <c r="C12" s="187"/>
      <c r="D12" s="187"/>
      <c r="E12" s="187"/>
      <c r="F12" s="187"/>
      <c r="G12" s="187"/>
      <c r="H12" s="187"/>
      <c r="I12" s="187"/>
      <c r="J12" s="187"/>
    </row>
    <row r="13" spans="2:10" ht="14.25">
      <c r="B13" s="188" t="s">
        <v>144</v>
      </c>
      <c r="C13" s="188"/>
      <c r="D13" s="188"/>
      <c r="E13" s="188"/>
      <c r="F13" s="188"/>
      <c r="G13" s="188"/>
      <c r="H13" s="188"/>
      <c r="I13" s="188"/>
      <c r="J13" s="188"/>
    </row>
    <row r="14" spans="2:10" ht="9.75" customHeight="1">
      <c r="B14" s="186"/>
      <c r="C14" s="186"/>
      <c r="D14" s="186"/>
      <c r="E14" s="186"/>
      <c r="F14" s="186"/>
      <c r="G14" s="186"/>
      <c r="H14" s="186"/>
      <c r="I14" s="186"/>
      <c r="J14" s="186"/>
    </row>
    <row r="15" spans="2:10" ht="14.25">
      <c r="B15" s="188" t="s">
        <v>278</v>
      </c>
      <c r="C15" s="188"/>
      <c r="D15" s="188"/>
      <c r="E15" s="188"/>
      <c r="F15" s="188"/>
      <c r="G15" s="188"/>
      <c r="H15" s="188"/>
      <c r="I15" s="188"/>
      <c r="J15" s="188"/>
    </row>
    <row r="16" spans="2:10" ht="9" customHeight="1">
      <c r="B16" s="48"/>
      <c r="C16" s="116"/>
      <c r="D16" s="116"/>
      <c r="E16" s="116"/>
      <c r="F16" s="116"/>
      <c r="G16" s="116"/>
      <c r="H16" s="116"/>
      <c r="I16" s="116"/>
      <c r="J16" s="116"/>
    </row>
    <row r="17" spans="2:10" ht="15" customHeight="1">
      <c r="B17" s="189" t="s">
        <v>279</v>
      </c>
      <c r="C17" s="189"/>
      <c r="D17" s="189"/>
      <c r="E17" s="189"/>
      <c r="F17" s="189"/>
      <c r="G17" s="189"/>
      <c r="H17" s="189"/>
      <c r="I17" s="189"/>
      <c r="J17" s="189"/>
    </row>
    <row r="18" spans="2:10" ht="15" customHeight="1">
      <c r="B18" s="186" t="s">
        <v>9</v>
      </c>
      <c r="C18" s="186"/>
      <c r="D18" s="186"/>
      <c r="E18" s="186"/>
      <c r="F18" s="186"/>
      <c r="G18" s="186"/>
      <c r="H18" s="186"/>
      <c r="I18" s="186"/>
      <c r="J18" s="186"/>
    </row>
    <row r="19" spans="2:10" s="116" customFormat="1" ht="15" customHeight="1">
      <c r="B19" s="190" t="s">
        <v>261</v>
      </c>
      <c r="C19" s="190"/>
      <c r="D19" s="190"/>
      <c r="E19" s="190"/>
      <c r="F19" s="190"/>
      <c r="G19" s="190"/>
      <c r="H19" s="190"/>
      <c r="I19" s="190"/>
      <c r="J19" s="190"/>
    </row>
    <row r="20" spans="2:10" s="50" customFormat="1" ht="47.25">
      <c r="B20" s="191" t="s">
        <v>10</v>
      </c>
      <c r="C20" s="192"/>
      <c r="D20" s="191" t="s">
        <v>11</v>
      </c>
      <c r="E20" s="193"/>
      <c r="F20" s="193"/>
      <c r="G20" s="192"/>
      <c r="H20" s="49" t="s">
        <v>145</v>
      </c>
      <c r="I20" s="49" t="s">
        <v>146</v>
      </c>
      <c r="J20" s="49" t="s">
        <v>147</v>
      </c>
    </row>
    <row r="21" spans="2:10" ht="15.75" customHeight="1">
      <c r="B21" s="51" t="s">
        <v>15</v>
      </c>
      <c r="C21" s="52" t="s">
        <v>148</v>
      </c>
      <c r="D21" s="176" t="s">
        <v>148</v>
      </c>
      <c r="E21" s="177"/>
      <c r="F21" s="177"/>
      <c r="G21" s="178"/>
      <c r="H21" s="53"/>
      <c r="I21" s="124">
        <f>SUM(I22,I27,I28)</f>
        <v>972726.76</v>
      </c>
      <c r="J21" s="124">
        <f>SUM(J22,J27,J28)</f>
        <v>844349.42</v>
      </c>
    </row>
    <row r="22" spans="2:10" ht="15.75" customHeight="1">
      <c r="B22" s="54" t="s">
        <v>17</v>
      </c>
      <c r="C22" s="55" t="s">
        <v>149</v>
      </c>
      <c r="D22" s="182" t="s">
        <v>149</v>
      </c>
      <c r="E22" s="183"/>
      <c r="F22" s="183"/>
      <c r="G22" s="184"/>
      <c r="H22" s="56"/>
      <c r="I22" s="125">
        <f>SUM(I23:I26)</f>
        <v>920100.31</v>
      </c>
      <c r="J22" s="125">
        <f>SUM(J23:J26)</f>
        <v>808373.79</v>
      </c>
    </row>
    <row r="23" spans="2:10" ht="18" customHeight="1">
      <c r="B23" s="54" t="s">
        <v>150</v>
      </c>
      <c r="C23" s="55" t="s">
        <v>85</v>
      </c>
      <c r="D23" s="182" t="s">
        <v>85</v>
      </c>
      <c r="E23" s="183"/>
      <c r="F23" s="183"/>
      <c r="G23" s="184"/>
      <c r="H23" s="56"/>
      <c r="I23" s="126">
        <v>651579.03</v>
      </c>
      <c r="J23" s="126">
        <v>559554.35</v>
      </c>
    </row>
    <row r="24" spans="2:10" ht="15.75" customHeight="1">
      <c r="B24" s="54" t="s">
        <v>151</v>
      </c>
      <c r="C24" s="58" t="s">
        <v>152</v>
      </c>
      <c r="D24" s="179" t="s">
        <v>152</v>
      </c>
      <c r="E24" s="180"/>
      <c r="F24" s="180"/>
      <c r="G24" s="181"/>
      <c r="H24" s="56"/>
      <c r="I24" s="126">
        <v>255281.2</v>
      </c>
      <c r="J24" s="126">
        <v>235259.39</v>
      </c>
    </row>
    <row r="25" spans="2:10" ht="15.75" customHeight="1">
      <c r="B25" s="54" t="s">
        <v>153</v>
      </c>
      <c r="C25" s="55" t="s">
        <v>154</v>
      </c>
      <c r="D25" s="179" t="s">
        <v>154</v>
      </c>
      <c r="E25" s="180"/>
      <c r="F25" s="180"/>
      <c r="G25" s="181"/>
      <c r="H25" s="56"/>
      <c r="I25" s="126">
        <v>8802.5300000000007</v>
      </c>
      <c r="J25" s="126">
        <v>6327.9</v>
      </c>
    </row>
    <row r="26" spans="2:10" ht="15.75" customHeight="1">
      <c r="B26" s="54" t="s">
        <v>155</v>
      </c>
      <c r="C26" s="58" t="s">
        <v>156</v>
      </c>
      <c r="D26" s="179" t="s">
        <v>156</v>
      </c>
      <c r="E26" s="180"/>
      <c r="F26" s="180"/>
      <c r="G26" s="181"/>
      <c r="H26" s="56"/>
      <c r="I26" s="126">
        <v>4437.55</v>
      </c>
      <c r="J26" s="126">
        <v>7232.15</v>
      </c>
    </row>
    <row r="27" spans="2:10" ht="15.75" customHeight="1">
      <c r="B27" s="54" t="s">
        <v>30</v>
      </c>
      <c r="C27" s="55" t="s">
        <v>157</v>
      </c>
      <c r="D27" s="179" t="s">
        <v>157</v>
      </c>
      <c r="E27" s="180"/>
      <c r="F27" s="180"/>
      <c r="G27" s="181"/>
      <c r="H27" s="56"/>
      <c r="I27" s="125"/>
      <c r="J27" s="127"/>
    </row>
    <row r="28" spans="2:10" ht="15.75" customHeight="1">
      <c r="B28" s="54" t="s">
        <v>50</v>
      </c>
      <c r="C28" s="55" t="s">
        <v>158</v>
      </c>
      <c r="D28" s="179" t="s">
        <v>158</v>
      </c>
      <c r="E28" s="180"/>
      <c r="F28" s="180"/>
      <c r="G28" s="181"/>
      <c r="H28" s="56" t="s">
        <v>276</v>
      </c>
      <c r="I28" s="125">
        <f>SUM(I29)+SUM(I30)</f>
        <v>52626.45</v>
      </c>
      <c r="J28" s="125">
        <f>SUM(J29)+SUM(J30)</f>
        <v>35975.629999999997</v>
      </c>
    </row>
    <row r="29" spans="2:10" ht="15.75" customHeight="1">
      <c r="B29" s="54" t="s">
        <v>159</v>
      </c>
      <c r="C29" s="58" t="s">
        <v>160</v>
      </c>
      <c r="D29" s="179" t="s">
        <v>160</v>
      </c>
      <c r="E29" s="180"/>
      <c r="F29" s="180"/>
      <c r="G29" s="181"/>
      <c r="H29" s="56"/>
      <c r="I29" s="126">
        <v>52626.45</v>
      </c>
      <c r="J29" s="126">
        <v>35975.629999999997</v>
      </c>
    </row>
    <row r="30" spans="2:10" ht="15.75" customHeight="1">
      <c r="B30" s="54" t="s">
        <v>161</v>
      </c>
      <c r="C30" s="58" t="s">
        <v>162</v>
      </c>
      <c r="D30" s="179" t="s">
        <v>162</v>
      </c>
      <c r="E30" s="180"/>
      <c r="F30" s="180"/>
      <c r="G30" s="181"/>
      <c r="H30" s="56"/>
      <c r="I30" s="126" t="s">
        <v>21</v>
      </c>
      <c r="J30" s="126" t="s">
        <v>21</v>
      </c>
    </row>
    <row r="31" spans="2:10" ht="19.5" customHeight="1">
      <c r="B31" s="51" t="s">
        <v>56</v>
      </c>
      <c r="C31" s="52" t="s">
        <v>163</v>
      </c>
      <c r="D31" s="176" t="s">
        <v>163</v>
      </c>
      <c r="E31" s="177"/>
      <c r="F31" s="177"/>
      <c r="G31" s="178"/>
      <c r="H31" s="53" t="s">
        <v>277</v>
      </c>
      <c r="I31" s="124">
        <f>SUM(I32:I45)</f>
        <v>973141.39</v>
      </c>
      <c r="J31" s="124">
        <f>SUM(J32:J45)</f>
        <v>852155.35000000009</v>
      </c>
    </row>
    <row r="32" spans="2:10" ht="15.75" customHeight="1">
      <c r="B32" s="54" t="s">
        <v>17</v>
      </c>
      <c r="C32" s="55" t="s">
        <v>164</v>
      </c>
      <c r="D32" s="179" t="s">
        <v>165</v>
      </c>
      <c r="E32" s="180"/>
      <c r="F32" s="180"/>
      <c r="G32" s="181"/>
      <c r="H32" s="56"/>
      <c r="I32" s="126">
        <v>805812.25</v>
      </c>
      <c r="J32" s="126">
        <v>706160.45</v>
      </c>
    </row>
    <row r="33" spans="2:10" ht="15.75" customHeight="1">
      <c r="B33" s="54" t="s">
        <v>30</v>
      </c>
      <c r="C33" s="55" t="s">
        <v>166</v>
      </c>
      <c r="D33" s="179" t="s">
        <v>167</v>
      </c>
      <c r="E33" s="180"/>
      <c r="F33" s="180"/>
      <c r="G33" s="181"/>
      <c r="H33" s="56"/>
      <c r="I33" s="126">
        <v>26601.35</v>
      </c>
      <c r="J33" s="126">
        <v>24688.560000000001</v>
      </c>
    </row>
    <row r="34" spans="2:10" ht="15.75" customHeight="1">
      <c r="B34" s="54" t="s">
        <v>50</v>
      </c>
      <c r="C34" s="55" t="s">
        <v>168</v>
      </c>
      <c r="D34" s="179" t="s">
        <v>169</v>
      </c>
      <c r="E34" s="180"/>
      <c r="F34" s="180"/>
      <c r="G34" s="181"/>
      <c r="H34" s="56"/>
      <c r="I34" s="126">
        <v>26163.83</v>
      </c>
      <c r="J34" s="126">
        <v>29079.5</v>
      </c>
    </row>
    <row r="35" spans="2:10" ht="15.75" customHeight="1">
      <c r="B35" s="54" t="s">
        <v>52</v>
      </c>
      <c r="C35" s="55" t="s">
        <v>170</v>
      </c>
      <c r="D35" s="182" t="s">
        <v>171</v>
      </c>
      <c r="E35" s="183"/>
      <c r="F35" s="183"/>
      <c r="G35" s="184"/>
      <c r="H35" s="56"/>
      <c r="I35" s="126">
        <v>4528.76</v>
      </c>
      <c r="J35" s="126">
        <v>980</v>
      </c>
    </row>
    <row r="36" spans="2:10" ht="15.75" customHeight="1">
      <c r="B36" s="54" t="s">
        <v>54</v>
      </c>
      <c r="C36" s="55" t="s">
        <v>172</v>
      </c>
      <c r="D36" s="182" t="s">
        <v>173</v>
      </c>
      <c r="E36" s="183"/>
      <c r="F36" s="183"/>
      <c r="G36" s="184"/>
      <c r="H36" s="56"/>
      <c r="I36" s="126">
        <v>2613.98</v>
      </c>
      <c r="J36" s="126">
        <v>2551.63</v>
      </c>
    </row>
    <row r="37" spans="2:10" ht="15.75" customHeight="1">
      <c r="B37" s="54" t="s">
        <v>174</v>
      </c>
      <c r="C37" s="55" t="s">
        <v>175</v>
      </c>
      <c r="D37" s="182" t="s">
        <v>176</v>
      </c>
      <c r="E37" s="183"/>
      <c r="F37" s="183"/>
      <c r="G37" s="184"/>
      <c r="H37" s="56"/>
      <c r="I37" s="126">
        <v>1232.18</v>
      </c>
      <c r="J37" s="126">
        <v>1059.43</v>
      </c>
    </row>
    <row r="38" spans="2:10" ht="15.75" customHeight="1">
      <c r="B38" s="54" t="s">
        <v>177</v>
      </c>
      <c r="C38" s="55" t="s">
        <v>178</v>
      </c>
      <c r="D38" s="182" t="s">
        <v>179</v>
      </c>
      <c r="E38" s="183"/>
      <c r="F38" s="183"/>
      <c r="G38" s="184"/>
      <c r="H38" s="56"/>
      <c r="I38" s="126">
        <v>1734.68</v>
      </c>
      <c r="J38" s="126">
        <v>1790.07</v>
      </c>
    </row>
    <row r="39" spans="2:10" ht="15.75" customHeight="1">
      <c r="B39" s="54" t="s">
        <v>180</v>
      </c>
      <c r="C39" s="55" t="s">
        <v>181</v>
      </c>
      <c r="D39" s="179" t="s">
        <v>181</v>
      </c>
      <c r="E39" s="180"/>
      <c r="F39" s="180"/>
      <c r="G39" s="181"/>
      <c r="H39" s="56"/>
      <c r="I39" s="126">
        <v>520.62</v>
      </c>
      <c r="J39" s="126">
        <v>0</v>
      </c>
    </row>
    <row r="40" spans="2:10" ht="15.75" customHeight="1">
      <c r="B40" s="54" t="s">
        <v>182</v>
      </c>
      <c r="C40" s="55" t="s">
        <v>183</v>
      </c>
      <c r="D40" s="182" t="s">
        <v>183</v>
      </c>
      <c r="E40" s="183"/>
      <c r="F40" s="183"/>
      <c r="G40" s="184"/>
      <c r="H40" s="56"/>
      <c r="I40" s="126">
        <v>92932.54</v>
      </c>
      <c r="J40" s="126">
        <v>74968.67</v>
      </c>
    </row>
    <row r="41" spans="2:10" ht="15.75" customHeight="1">
      <c r="B41" s="54" t="s">
        <v>184</v>
      </c>
      <c r="C41" s="55" t="s">
        <v>185</v>
      </c>
      <c r="D41" s="179" t="s">
        <v>186</v>
      </c>
      <c r="E41" s="180"/>
      <c r="F41" s="180"/>
      <c r="G41" s="181"/>
      <c r="H41" s="56"/>
      <c r="I41" s="126">
        <v>462</v>
      </c>
      <c r="J41" s="126">
        <v>0</v>
      </c>
    </row>
    <row r="42" spans="2:10" ht="15.75" customHeight="1">
      <c r="B42" s="54" t="s">
        <v>187</v>
      </c>
      <c r="C42" s="55" t="s">
        <v>188</v>
      </c>
      <c r="D42" s="179" t="s">
        <v>189</v>
      </c>
      <c r="E42" s="180"/>
      <c r="F42" s="180"/>
      <c r="G42" s="181"/>
      <c r="H42" s="56"/>
      <c r="I42" s="126">
        <v>0</v>
      </c>
      <c r="J42" s="126">
        <v>0</v>
      </c>
    </row>
    <row r="43" spans="2:10" ht="15.75" customHeight="1">
      <c r="B43" s="54" t="s">
        <v>190</v>
      </c>
      <c r="C43" s="55" t="s">
        <v>191</v>
      </c>
      <c r="D43" s="179" t="s">
        <v>192</v>
      </c>
      <c r="E43" s="180"/>
      <c r="F43" s="180"/>
      <c r="G43" s="181"/>
      <c r="H43" s="56"/>
      <c r="I43" s="126" t="s">
        <v>21</v>
      </c>
      <c r="J43" s="126" t="s">
        <v>21</v>
      </c>
    </row>
    <row r="44" spans="2:10" ht="15.75" customHeight="1">
      <c r="B44" s="54" t="s">
        <v>193</v>
      </c>
      <c r="C44" s="55" t="s">
        <v>194</v>
      </c>
      <c r="D44" s="179" t="s">
        <v>195</v>
      </c>
      <c r="E44" s="180"/>
      <c r="F44" s="180"/>
      <c r="G44" s="181"/>
      <c r="H44" s="56"/>
      <c r="I44" s="126">
        <v>10479.25</v>
      </c>
      <c r="J44" s="126">
        <v>10810.39</v>
      </c>
    </row>
    <row r="45" spans="2:10" ht="15.75" customHeight="1">
      <c r="B45" s="54" t="s">
        <v>196</v>
      </c>
      <c r="C45" s="55" t="s">
        <v>197</v>
      </c>
      <c r="D45" s="161" t="s">
        <v>198</v>
      </c>
      <c r="E45" s="162"/>
      <c r="F45" s="162"/>
      <c r="G45" s="163"/>
      <c r="H45" s="56"/>
      <c r="I45" s="126">
        <v>59.95</v>
      </c>
      <c r="J45" s="126">
        <v>66.650000000000006</v>
      </c>
    </row>
    <row r="46" spans="2:10" ht="22.5" customHeight="1">
      <c r="B46" s="52" t="s">
        <v>58</v>
      </c>
      <c r="C46" s="59" t="s">
        <v>199</v>
      </c>
      <c r="D46" s="167" t="s">
        <v>199</v>
      </c>
      <c r="E46" s="168"/>
      <c r="F46" s="168"/>
      <c r="G46" s="169"/>
      <c r="H46" s="53"/>
      <c r="I46" s="124">
        <f>I21-I31</f>
        <v>-414.63000000000466</v>
      </c>
      <c r="J46" s="124">
        <f>J21-J31</f>
        <v>-7805.9300000000512</v>
      </c>
    </row>
    <row r="47" spans="2:10" ht="20.25" customHeight="1">
      <c r="B47" s="52" t="s">
        <v>83</v>
      </c>
      <c r="C47" s="52" t="s">
        <v>200</v>
      </c>
      <c r="D47" s="170" t="s">
        <v>200</v>
      </c>
      <c r="E47" s="171"/>
      <c r="F47" s="171"/>
      <c r="G47" s="172"/>
      <c r="H47" s="117"/>
      <c r="I47" s="124">
        <f>IF(TYPE(I48)=1,I48,0)+IF(TYPE(I49)=1,I49,0)-IF(TYPE(I50)=1,I50,0)</f>
        <v>1944</v>
      </c>
      <c r="J47" s="124">
        <f>IF(TYPE(J48)=1,J48,0)+IF(TYPE(J49)=1,J49,0)-IF(TYPE(J50)=1,J50,0)</f>
        <v>1920</v>
      </c>
    </row>
    <row r="48" spans="2:10" ht="15.75" customHeight="1">
      <c r="B48" s="58" t="s">
        <v>201</v>
      </c>
      <c r="C48" s="55" t="s">
        <v>202</v>
      </c>
      <c r="D48" s="161" t="s">
        <v>203</v>
      </c>
      <c r="E48" s="162"/>
      <c r="F48" s="162"/>
      <c r="G48" s="163"/>
      <c r="H48" s="120" t="s">
        <v>276</v>
      </c>
      <c r="I48" s="125">
        <v>1944</v>
      </c>
      <c r="J48" s="126">
        <v>1920</v>
      </c>
    </row>
    <row r="49" spans="2:10" ht="15.75" customHeight="1">
      <c r="B49" s="58" t="s">
        <v>30</v>
      </c>
      <c r="C49" s="55" t="s">
        <v>204</v>
      </c>
      <c r="D49" s="161" t="s">
        <v>204</v>
      </c>
      <c r="E49" s="162"/>
      <c r="F49" s="162"/>
      <c r="G49" s="163"/>
      <c r="H49" s="118"/>
      <c r="I49" s="126" t="s">
        <v>21</v>
      </c>
      <c r="J49" s="126" t="s">
        <v>21</v>
      </c>
    </row>
    <row r="50" spans="2:10" ht="15.75" customHeight="1">
      <c r="B50" s="58" t="s">
        <v>205</v>
      </c>
      <c r="C50" s="55" t="s">
        <v>206</v>
      </c>
      <c r="D50" s="161" t="s">
        <v>207</v>
      </c>
      <c r="E50" s="162"/>
      <c r="F50" s="162"/>
      <c r="G50" s="163"/>
      <c r="H50" s="118"/>
      <c r="I50" s="126" t="s">
        <v>21</v>
      </c>
      <c r="J50" s="126" t="s">
        <v>21</v>
      </c>
    </row>
    <row r="51" spans="2:10" ht="18.75" customHeight="1">
      <c r="B51" s="52" t="s">
        <v>90</v>
      </c>
      <c r="C51" s="59" t="s">
        <v>208</v>
      </c>
      <c r="D51" s="167" t="s">
        <v>208</v>
      </c>
      <c r="E51" s="168"/>
      <c r="F51" s="168"/>
      <c r="G51" s="169"/>
      <c r="H51" s="117"/>
      <c r="I51" s="126">
        <v>0</v>
      </c>
      <c r="J51" s="126">
        <v>0</v>
      </c>
    </row>
    <row r="52" spans="2:10" ht="32.25" customHeight="1">
      <c r="B52" s="52" t="s">
        <v>117</v>
      </c>
      <c r="C52" s="59" t="s">
        <v>209</v>
      </c>
      <c r="D52" s="173" t="s">
        <v>209</v>
      </c>
      <c r="E52" s="174"/>
      <c r="F52" s="174"/>
      <c r="G52" s="175"/>
      <c r="H52" s="117"/>
      <c r="I52" s="126" t="s">
        <v>21</v>
      </c>
      <c r="J52" s="126" t="s">
        <v>21</v>
      </c>
    </row>
    <row r="53" spans="2:10" ht="19.5" customHeight="1">
      <c r="B53" s="52" t="s">
        <v>129</v>
      </c>
      <c r="C53" s="59" t="s">
        <v>210</v>
      </c>
      <c r="D53" s="167" t="s">
        <v>210</v>
      </c>
      <c r="E53" s="168"/>
      <c r="F53" s="168"/>
      <c r="G53" s="169"/>
      <c r="H53" s="117"/>
      <c r="I53" s="126" t="s">
        <v>21</v>
      </c>
      <c r="J53" s="126" t="s">
        <v>21</v>
      </c>
    </row>
    <row r="54" spans="2:10" ht="31.5" customHeight="1">
      <c r="B54" s="52" t="s">
        <v>211</v>
      </c>
      <c r="C54" s="52" t="s">
        <v>212</v>
      </c>
      <c r="D54" s="176" t="s">
        <v>212</v>
      </c>
      <c r="E54" s="177"/>
      <c r="F54" s="177"/>
      <c r="G54" s="178"/>
      <c r="H54" s="117"/>
      <c r="I54" s="124">
        <f>SUM(I46,I47,I51,I52,I53)</f>
        <v>1529.3699999999953</v>
      </c>
      <c r="J54" s="124">
        <f>SUM(J46,J47,J51,J52,J53)</f>
        <v>-5885.9300000000512</v>
      </c>
    </row>
    <row r="55" spans="2:10" ht="18.75" customHeight="1">
      <c r="B55" s="52" t="s">
        <v>17</v>
      </c>
      <c r="C55" s="52" t="s">
        <v>213</v>
      </c>
      <c r="D55" s="170" t="s">
        <v>213</v>
      </c>
      <c r="E55" s="171"/>
      <c r="F55" s="171"/>
      <c r="G55" s="172"/>
      <c r="H55" s="117"/>
      <c r="I55" s="126" t="s">
        <v>21</v>
      </c>
      <c r="J55" s="126" t="s">
        <v>21</v>
      </c>
    </row>
    <row r="56" spans="2:10" ht="20.25" customHeight="1">
      <c r="B56" s="52" t="s">
        <v>214</v>
      </c>
      <c r="C56" s="59" t="s">
        <v>215</v>
      </c>
      <c r="D56" s="167" t="s">
        <v>215</v>
      </c>
      <c r="E56" s="168"/>
      <c r="F56" s="168"/>
      <c r="G56" s="169"/>
      <c r="H56" s="117"/>
      <c r="I56" s="124">
        <f>SUM(I54,I55)</f>
        <v>1529.3699999999953</v>
      </c>
      <c r="J56" s="124">
        <f>SUM(J54,J55)</f>
        <v>-5885.9300000000512</v>
      </c>
    </row>
    <row r="57" spans="2:10" ht="15.75" customHeight="1">
      <c r="B57" s="58" t="s">
        <v>17</v>
      </c>
      <c r="C57" s="55" t="s">
        <v>216</v>
      </c>
      <c r="D57" s="161" t="s">
        <v>216</v>
      </c>
      <c r="E57" s="162"/>
      <c r="F57" s="162"/>
      <c r="G57" s="163"/>
      <c r="H57" s="118"/>
      <c r="I57" s="57"/>
      <c r="J57" s="57"/>
    </row>
    <row r="58" spans="2:10" ht="15.75" customHeight="1">
      <c r="B58" s="58" t="s">
        <v>30</v>
      </c>
      <c r="C58" s="55" t="s">
        <v>217</v>
      </c>
      <c r="D58" s="161" t="s">
        <v>217</v>
      </c>
      <c r="E58" s="162"/>
      <c r="F58" s="162"/>
      <c r="G58" s="163"/>
      <c r="H58" s="118"/>
      <c r="I58" s="57"/>
      <c r="J58" s="57"/>
    </row>
    <row r="59" spans="2:10" ht="4.5" customHeight="1">
      <c r="B59" s="60"/>
      <c r="C59" s="60"/>
      <c r="D59" s="60"/>
      <c r="E59" s="60"/>
    </row>
    <row r="60" spans="2:10" ht="15.75" customHeight="1">
      <c r="B60" s="164" t="s">
        <v>266</v>
      </c>
      <c r="C60" s="164"/>
      <c r="D60" s="164"/>
      <c r="E60" s="164"/>
      <c r="F60" s="164"/>
      <c r="G60" s="164"/>
      <c r="H60" s="61"/>
      <c r="I60" s="165" t="s">
        <v>132</v>
      </c>
      <c r="J60" s="165"/>
    </row>
    <row r="61" spans="2:10" s="116" customFormat="1" ht="14.25">
      <c r="B61" s="159" t="s">
        <v>218</v>
      </c>
      <c r="C61" s="159"/>
      <c r="D61" s="159"/>
      <c r="E61" s="159"/>
      <c r="F61" s="159"/>
      <c r="G61" s="159"/>
      <c r="H61" s="62" t="s">
        <v>134</v>
      </c>
      <c r="I61" s="160" t="s">
        <v>135</v>
      </c>
      <c r="J61" s="160"/>
    </row>
    <row r="62" spans="2:10" s="116" customFormat="1" ht="5.25" customHeight="1">
      <c r="B62" s="63"/>
      <c r="C62" s="63"/>
      <c r="D62" s="63"/>
      <c r="E62" s="63"/>
      <c r="F62" s="63"/>
      <c r="G62" s="63"/>
      <c r="H62" s="63"/>
      <c r="I62" s="64"/>
      <c r="J62" s="64"/>
    </row>
    <row r="63" spans="2:10" s="116" customFormat="1" ht="14.25">
      <c r="B63" s="166" t="s">
        <v>263</v>
      </c>
      <c r="C63" s="166"/>
      <c r="D63" s="166"/>
      <c r="E63" s="166"/>
      <c r="F63" s="166"/>
      <c r="G63" s="166"/>
      <c r="H63" s="65"/>
      <c r="I63" s="165" t="s">
        <v>136</v>
      </c>
      <c r="J63" s="165"/>
    </row>
    <row r="64" spans="2:10" s="116" customFormat="1" ht="14.25">
      <c r="B64" s="159" t="s">
        <v>219</v>
      </c>
      <c r="C64" s="159"/>
      <c r="D64" s="159"/>
      <c r="E64" s="159"/>
      <c r="F64" s="159"/>
      <c r="G64" s="159"/>
      <c r="H64" s="62" t="s">
        <v>220</v>
      </c>
      <c r="I64" s="160" t="s">
        <v>135</v>
      </c>
      <c r="J64" s="160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70866141732283472" right="0.70866141732283472" top="0" bottom="0" header="0.31496062992125984" footer="0.31496062992125984"/>
  <pageSetup scale="75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2"/>
  <sheetViews>
    <sheetView topLeftCell="A15" zoomScaleNormal="100" workbookViewId="0">
      <selection activeCell="H22" sqref="H22"/>
    </sheetView>
  </sheetViews>
  <sheetFormatPr defaultRowHeight="15"/>
  <cols>
    <col min="1" max="1" width="9.140625" style="46"/>
    <col min="2" max="2" width="6" style="66" customWidth="1"/>
    <col min="3" max="3" width="32.85546875" style="46" customWidth="1"/>
    <col min="4" max="11" width="15.7109375" style="46" customWidth="1"/>
    <col min="12" max="12" width="13.140625" style="46" customWidth="1"/>
    <col min="13" max="14" width="15.7109375" style="46" customWidth="1"/>
    <col min="15" max="15" width="20.28515625" style="46" customWidth="1"/>
    <col min="16" max="16384" width="9.140625" style="46"/>
  </cols>
  <sheetData>
    <row r="1" spans="2:15"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2:15" ht="15" customHeight="1">
      <c r="J2" s="46" t="s">
        <v>221</v>
      </c>
    </row>
    <row r="3" spans="2:15" ht="15" customHeight="1">
      <c r="J3" s="46" t="s">
        <v>222</v>
      </c>
    </row>
    <row r="4" spans="2:15" ht="15" customHeight="1"/>
    <row r="5" spans="2:15" ht="15" customHeight="1">
      <c r="B5" s="202" t="s">
        <v>223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5">
      <c r="B6" s="202" t="s">
        <v>224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</row>
    <row r="7" spans="2:15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2:15">
      <c r="B8" s="67"/>
      <c r="C8" s="67"/>
      <c r="D8" s="67"/>
      <c r="E8" s="67"/>
      <c r="F8" s="67"/>
      <c r="G8" s="67" t="s">
        <v>262</v>
      </c>
      <c r="H8" s="67"/>
      <c r="I8" s="67"/>
      <c r="J8" s="67"/>
      <c r="K8" s="67"/>
      <c r="L8" s="67"/>
      <c r="M8" s="67"/>
      <c r="N8" s="67"/>
    </row>
    <row r="9" spans="2:15" ht="15" customHeight="1"/>
    <row r="10" spans="2:15" ht="15" customHeight="1">
      <c r="B10" s="202" t="s">
        <v>225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</row>
    <row r="11" spans="2:15" ht="15" customHeight="1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2:15">
      <c r="G12" s="119">
        <v>45747</v>
      </c>
    </row>
    <row r="13" spans="2:15" ht="15" customHeight="1">
      <c r="B13" s="203" t="s">
        <v>10</v>
      </c>
      <c r="C13" s="203" t="s">
        <v>226</v>
      </c>
      <c r="D13" s="203" t="s">
        <v>227</v>
      </c>
      <c r="E13" s="205" t="s">
        <v>228</v>
      </c>
      <c r="F13" s="206"/>
      <c r="G13" s="206"/>
      <c r="H13" s="206"/>
      <c r="I13" s="206"/>
      <c r="J13" s="206"/>
      <c r="K13" s="206"/>
      <c r="L13" s="206"/>
      <c r="M13" s="207"/>
      <c r="N13" s="203" t="s">
        <v>229</v>
      </c>
    </row>
    <row r="14" spans="2:15" ht="114">
      <c r="B14" s="204"/>
      <c r="C14" s="204"/>
      <c r="D14" s="204"/>
      <c r="E14" s="68" t="s">
        <v>230</v>
      </c>
      <c r="F14" s="68" t="s">
        <v>231</v>
      </c>
      <c r="G14" s="68" t="s">
        <v>232</v>
      </c>
      <c r="H14" s="68" t="s">
        <v>233</v>
      </c>
      <c r="I14" s="68" t="s">
        <v>234</v>
      </c>
      <c r="J14" s="69" t="s">
        <v>235</v>
      </c>
      <c r="K14" s="68" t="s">
        <v>236</v>
      </c>
      <c r="L14" s="68" t="s">
        <v>237</v>
      </c>
      <c r="M14" s="70" t="s">
        <v>238</v>
      </c>
      <c r="N14" s="204"/>
    </row>
    <row r="15" spans="2:15" ht="15" customHeight="1">
      <c r="B15" s="71">
        <v>1</v>
      </c>
      <c r="C15" s="71">
        <v>2</v>
      </c>
      <c r="D15" s="71">
        <v>3</v>
      </c>
      <c r="E15" s="71">
        <v>4</v>
      </c>
      <c r="F15" s="71">
        <v>5</v>
      </c>
      <c r="G15" s="71">
        <v>6</v>
      </c>
      <c r="H15" s="71">
        <v>7</v>
      </c>
      <c r="I15" s="71">
        <v>8</v>
      </c>
      <c r="J15" s="71">
        <v>9</v>
      </c>
      <c r="K15" s="71">
        <v>10</v>
      </c>
      <c r="L15" s="72" t="s">
        <v>239</v>
      </c>
      <c r="M15" s="71">
        <v>12</v>
      </c>
      <c r="N15" s="71">
        <v>13</v>
      </c>
    </row>
    <row r="16" spans="2:15" ht="71.25">
      <c r="B16" s="73" t="s">
        <v>240</v>
      </c>
      <c r="C16" s="74" t="s">
        <v>241</v>
      </c>
      <c r="D16" s="128">
        <f t="shared" ref="D16:M16" si="0">SUM(D17:D18)</f>
        <v>242082.86</v>
      </c>
      <c r="E16" s="128">
        <f t="shared" si="0"/>
        <v>442408.01</v>
      </c>
      <c r="F16" s="128">
        <f t="shared" si="0"/>
        <v>0</v>
      </c>
      <c r="G16" s="128">
        <f t="shared" si="0"/>
        <v>0</v>
      </c>
      <c r="H16" s="128">
        <f t="shared" si="0"/>
        <v>0</v>
      </c>
      <c r="I16" s="128">
        <f t="shared" si="0"/>
        <v>0</v>
      </c>
      <c r="J16" s="128">
        <f t="shared" si="0"/>
        <v>-445821.6</v>
      </c>
      <c r="K16" s="128">
        <f t="shared" si="0"/>
        <v>0</v>
      </c>
      <c r="L16" s="128">
        <f t="shared" si="0"/>
        <v>0</v>
      </c>
      <c r="M16" s="128">
        <f t="shared" si="0"/>
        <v>0</v>
      </c>
      <c r="N16" s="128">
        <f t="shared" ref="N16:N28" si="1">SUM(D16:M16)</f>
        <v>238669.27000000002</v>
      </c>
      <c r="O16" s="75"/>
    </row>
    <row r="17" spans="1:16" ht="15.75">
      <c r="B17" s="76" t="s">
        <v>242</v>
      </c>
      <c r="C17" s="77" t="s">
        <v>243</v>
      </c>
      <c r="D17" s="129">
        <v>238762.46</v>
      </c>
      <c r="E17" s="129"/>
      <c r="F17" s="129">
        <v>42537.35</v>
      </c>
      <c r="G17" s="129" t="s">
        <v>21</v>
      </c>
      <c r="H17" s="129" t="s">
        <v>21</v>
      </c>
      <c r="I17" s="129" t="s">
        <v>21</v>
      </c>
      <c r="J17" s="129">
        <v>-44562.879999999997</v>
      </c>
      <c r="K17" s="129" t="s">
        <v>21</v>
      </c>
      <c r="L17" s="129" t="s">
        <v>21</v>
      </c>
      <c r="M17" s="129">
        <v>0</v>
      </c>
      <c r="N17" s="129">
        <f t="shared" si="1"/>
        <v>236736.93</v>
      </c>
      <c r="O17" s="78"/>
    </row>
    <row r="18" spans="1:16" ht="15.75">
      <c r="B18" s="76" t="s">
        <v>244</v>
      </c>
      <c r="C18" s="77" t="s">
        <v>245</v>
      </c>
      <c r="D18" s="129">
        <v>3320.4</v>
      </c>
      <c r="E18" s="129">
        <v>442408.01</v>
      </c>
      <c r="F18" s="129">
        <v>-42537.35</v>
      </c>
      <c r="G18" s="129" t="s">
        <v>21</v>
      </c>
      <c r="H18" s="129" t="s">
        <v>21</v>
      </c>
      <c r="I18" s="129" t="s">
        <v>21</v>
      </c>
      <c r="J18" s="129">
        <v>-401258.72</v>
      </c>
      <c r="K18" s="129" t="s">
        <v>21</v>
      </c>
      <c r="L18" s="129" t="s">
        <v>21</v>
      </c>
      <c r="M18" s="129">
        <v>0</v>
      </c>
      <c r="N18" s="129">
        <f t="shared" si="1"/>
        <v>1932.3400000000838</v>
      </c>
      <c r="O18" s="75"/>
    </row>
    <row r="19" spans="1:16" ht="85.5">
      <c r="B19" s="73" t="s">
        <v>246</v>
      </c>
      <c r="C19" s="74" t="s">
        <v>247</v>
      </c>
      <c r="D19" s="128">
        <f t="shared" ref="D19:M19" si="2">SUM(D20:D21)</f>
        <v>791255.39</v>
      </c>
      <c r="E19" s="128">
        <f t="shared" si="2"/>
        <v>172936.48</v>
      </c>
      <c r="F19" s="128">
        <f t="shared" si="2"/>
        <v>0</v>
      </c>
      <c r="G19" s="128">
        <f t="shared" si="2"/>
        <v>129859.8</v>
      </c>
      <c r="H19" s="128">
        <f t="shared" si="2"/>
        <v>0</v>
      </c>
      <c r="I19" s="128">
        <f t="shared" si="2"/>
        <v>0</v>
      </c>
      <c r="J19" s="128">
        <f t="shared" si="2"/>
        <v>-186511</v>
      </c>
      <c r="K19" s="128">
        <f t="shared" si="2"/>
        <v>0</v>
      </c>
      <c r="L19" s="128">
        <f t="shared" si="2"/>
        <v>0</v>
      </c>
      <c r="M19" s="128">
        <f t="shared" si="2"/>
        <v>0</v>
      </c>
      <c r="N19" s="128">
        <f t="shared" si="1"/>
        <v>907540.66999999993</v>
      </c>
      <c r="O19" s="75"/>
    </row>
    <row r="20" spans="1:16" ht="15.75">
      <c r="B20" s="76" t="s">
        <v>248</v>
      </c>
      <c r="C20" s="77" t="s">
        <v>243</v>
      </c>
      <c r="D20" s="129">
        <v>790634.26</v>
      </c>
      <c r="E20" s="129">
        <v>6174.04</v>
      </c>
      <c r="F20" s="129" t="s">
        <v>21</v>
      </c>
      <c r="G20" s="129">
        <v>129859.8</v>
      </c>
      <c r="H20" s="129" t="s">
        <v>21</v>
      </c>
      <c r="I20" s="129" t="s">
        <v>21</v>
      </c>
      <c r="J20" s="129">
        <v>-20431.97</v>
      </c>
      <c r="K20" s="129" t="s">
        <v>21</v>
      </c>
      <c r="L20" s="129" t="s">
        <v>21</v>
      </c>
      <c r="M20" s="129">
        <v>0</v>
      </c>
      <c r="N20" s="129">
        <f t="shared" si="1"/>
        <v>906236.13000000012</v>
      </c>
      <c r="O20" s="75"/>
    </row>
    <row r="21" spans="1:16" ht="15.75">
      <c r="B21" s="76" t="s">
        <v>249</v>
      </c>
      <c r="C21" s="77" t="s">
        <v>245</v>
      </c>
      <c r="D21" s="129">
        <v>621.13</v>
      </c>
      <c r="E21" s="129">
        <v>166762.44</v>
      </c>
      <c r="F21" s="129" t="s">
        <v>21</v>
      </c>
      <c r="G21" s="129" t="s">
        <v>21</v>
      </c>
      <c r="H21" s="129" t="s">
        <v>21</v>
      </c>
      <c r="I21" s="129" t="s">
        <v>21</v>
      </c>
      <c r="J21" s="129">
        <v>-166079.03</v>
      </c>
      <c r="K21" s="129" t="s">
        <v>21</v>
      </c>
      <c r="L21" s="129" t="s">
        <v>21</v>
      </c>
      <c r="M21" s="129">
        <v>0</v>
      </c>
      <c r="N21" s="129">
        <f t="shared" si="1"/>
        <v>1304.5400000000081</v>
      </c>
      <c r="O21" s="75"/>
    </row>
    <row r="22" spans="1:16" ht="114">
      <c r="B22" s="73" t="s">
        <v>250</v>
      </c>
      <c r="C22" s="74" t="s">
        <v>251</v>
      </c>
      <c r="D22" s="128">
        <f t="shared" ref="D22:M22" si="3">SUM(D23:D24)</f>
        <v>294378.07999999996</v>
      </c>
      <c r="E22" s="128">
        <f t="shared" si="3"/>
        <v>0</v>
      </c>
      <c r="F22" s="128">
        <f t="shared" si="3"/>
        <v>0</v>
      </c>
      <c r="G22" s="128">
        <f t="shared" si="3"/>
        <v>0</v>
      </c>
      <c r="H22" s="128">
        <f t="shared" si="3"/>
        <v>0</v>
      </c>
      <c r="I22" s="128">
        <f t="shared" si="3"/>
        <v>0</v>
      </c>
      <c r="J22" s="128">
        <f t="shared" si="3"/>
        <v>-8802.5299999999988</v>
      </c>
      <c r="K22" s="128">
        <f t="shared" si="3"/>
        <v>0</v>
      </c>
      <c r="L22" s="128">
        <f t="shared" si="3"/>
        <v>0</v>
      </c>
      <c r="M22" s="128">
        <f t="shared" si="3"/>
        <v>0</v>
      </c>
      <c r="N22" s="128">
        <f t="shared" si="1"/>
        <v>285575.54999999993</v>
      </c>
      <c r="O22" s="75"/>
    </row>
    <row r="23" spans="1:16" ht="15.75">
      <c r="B23" s="76" t="s">
        <v>252</v>
      </c>
      <c r="C23" s="77" t="s">
        <v>243</v>
      </c>
      <c r="D23" s="129">
        <v>273995.11</v>
      </c>
      <c r="E23" s="129" t="s">
        <v>21</v>
      </c>
      <c r="F23" s="129" t="s">
        <v>21</v>
      </c>
      <c r="G23" s="129" t="s">
        <v>21</v>
      </c>
      <c r="H23" s="129" t="s">
        <v>21</v>
      </c>
      <c r="I23" s="129" t="s">
        <v>21</v>
      </c>
      <c r="J23" s="129">
        <v>-4308.99</v>
      </c>
      <c r="K23" s="129" t="s">
        <v>21</v>
      </c>
      <c r="L23" s="129" t="s">
        <v>21</v>
      </c>
      <c r="M23" s="129" t="s">
        <v>21</v>
      </c>
      <c r="N23" s="129">
        <f t="shared" si="1"/>
        <v>269686.12</v>
      </c>
      <c r="O23" s="75"/>
    </row>
    <row r="24" spans="1:16" ht="15.75">
      <c r="B24" s="76" t="s">
        <v>253</v>
      </c>
      <c r="C24" s="77" t="s">
        <v>245</v>
      </c>
      <c r="D24" s="129">
        <v>20382.97</v>
      </c>
      <c r="E24" s="129" t="s">
        <v>21</v>
      </c>
      <c r="F24" s="129" t="s">
        <v>21</v>
      </c>
      <c r="G24" s="129" t="s">
        <v>21</v>
      </c>
      <c r="H24" s="129" t="s">
        <v>21</v>
      </c>
      <c r="I24" s="129" t="s">
        <v>21</v>
      </c>
      <c r="J24" s="129">
        <v>-4493.54</v>
      </c>
      <c r="K24" s="129" t="s">
        <v>21</v>
      </c>
      <c r="L24" s="129" t="s">
        <v>21</v>
      </c>
      <c r="M24" s="129" t="s">
        <v>21</v>
      </c>
      <c r="N24" s="129">
        <f t="shared" si="1"/>
        <v>15889.43</v>
      </c>
      <c r="O24" s="75"/>
    </row>
    <row r="25" spans="1:16" ht="15.75">
      <c r="B25" s="73" t="s">
        <v>254</v>
      </c>
      <c r="C25" s="74" t="s">
        <v>255</v>
      </c>
      <c r="D25" s="128">
        <f t="shared" ref="D25:M25" si="4">SUM(D26:D27)</f>
        <v>15785.53</v>
      </c>
      <c r="E25" s="128">
        <f t="shared" si="4"/>
        <v>3673.75</v>
      </c>
      <c r="F25" s="128">
        <f t="shared" si="4"/>
        <v>0</v>
      </c>
      <c r="G25" s="128">
        <f t="shared" si="4"/>
        <v>3616.89</v>
      </c>
      <c r="H25" s="128">
        <f t="shared" si="4"/>
        <v>0</v>
      </c>
      <c r="I25" s="128">
        <f t="shared" si="4"/>
        <v>0</v>
      </c>
      <c r="J25" s="128">
        <f t="shared" si="4"/>
        <v>-4437.55</v>
      </c>
      <c r="K25" s="128">
        <f t="shared" si="4"/>
        <v>0</v>
      </c>
      <c r="L25" s="128">
        <f t="shared" si="4"/>
        <v>0</v>
      </c>
      <c r="M25" s="128">
        <f t="shared" si="4"/>
        <v>0</v>
      </c>
      <c r="N25" s="128">
        <f t="shared" si="1"/>
        <v>18638.62</v>
      </c>
      <c r="O25" s="75"/>
    </row>
    <row r="26" spans="1:16" ht="15.75">
      <c r="B26" s="76" t="s">
        <v>256</v>
      </c>
      <c r="C26" s="77" t="s">
        <v>243</v>
      </c>
      <c r="D26" s="129">
        <v>9716.77</v>
      </c>
      <c r="E26" s="129">
        <v>137.65</v>
      </c>
      <c r="F26" s="129" t="s">
        <v>21</v>
      </c>
      <c r="G26" s="129">
        <v>3616.89</v>
      </c>
      <c r="H26" s="129" t="s">
        <v>21</v>
      </c>
      <c r="I26" s="129" t="s">
        <v>21</v>
      </c>
      <c r="J26" s="129">
        <v>-4437.55</v>
      </c>
      <c r="K26" s="129" t="s">
        <v>21</v>
      </c>
      <c r="L26" s="129" t="s">
        <v>21</v>
      </c>
      <c r="M26" s="129" t="s">
        <v>21</v>
      </c>
      <c r="N26" s="129">
        <f t="shared" si="1"/>
        <v>9033.7599999999984</v>
      </c>
      <c r="O26" s="75"/>
    </row>
    <row r="27" spans="1:16" ht="15.75">
      <c r="B27" s="76" t="s">
        <v>257</v>
      </c>
      <c r="C27" s="77" t="s">
        <v>245</v>
      </c>
      <c r="D27" s="129">
        <v>6068.76</v>
      </c>
      <c r="E27" s="129">
        <v>3536.1</v>
      </c>
      <c r="F27" s="129" t="s">
        <v>21</v>
      </c>
      <c r="G27" s="129" t="s">
        <v>21</v>
      </c>
      <c r="H27" s="129" t="s">
        <v>21</v>
      </c>
      <c r="I27" s="129" t="s">
        <v>21</v>
      </c>
      <c r="J27" s="129" t="s">
        <v>21</v>
      </c>
      <c r="K27" s="129" t="s">
        <v>21</v>
      </c>
      <c r="L27" s="129" t="s">
        <v>21</v>
      </c>
      <c r="M27" s="129" t="s">
        <v>21</v>
      </c>
      <c r="N27" s="129">
        <f t="shared" si="1"/>
        <v>9604.86</v>
      </c>
      <c r="O27" s="75"/>
    </row>
    <row r="28" spans="1:16" ht="15.75">
      <c r="B28" s="73" t="s">
        <v>258</v>
      </c>
      <c r="C28" s="74" t="s">
        <v>259</v>
      </c>
      <c r="D28" s="128">
        <f t="shared" ref="D28:M28" si="5">SUM(D16,D19,D22,D25)</f>
        <v>1343501.86</v>
      </c>
      <c r="E28" s="128">
        <f t="shared" si="5"/>
        <v>619018.23999999999</v>
      </c>
      <c r="F28" s="128">
        <f t="shared" si="5"/>
        <v>0</v>
      </c>
      <c r="G28" s="128">
        <f t="shared" si="5"/>
        <v>133476.69</v>
      </c>
      <c r="H28" s="128">
        <f t="shared" si="5"/>
        <v>0</v>
      </c>
      <c r="I28" s="128">
        <f t="shared" si="5"/>
        <v>0</v>
      </c>
      <c r="J28" s="128">
        <f t="shared" si="5"/>
        <v>-645572.68000000005</v>
      </c>
      <c r="K28" s="128">
        <f t="shared" si="5"/>
        <v>0</v>
      </c>
      <c r="L28" s="128">
        <f t="shared" si="5"/>
        <v>0</v>
      </c>
      <c r="M28" s="128">
        <f t="shared" si="5"/>
        <v>0</v>
      </c>
      <c r="N28" s="128">
        <f t="shared" si="1"/>
        <v>1450424.1099999999</v>
      </c>
      <c r="O28" s="75"/>
    </row>
    <row r="29" spans="1:16" ht="15" customHeight="1">
      <c r="B29" s="199" t="s">
        <v>260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</row>
    <row r="30" spans="1:16" customFormat="1" ht="12.75">
      <c r="A30" s="7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</row>
    <row r="31" spans="1:16" customFormat="1" ht="12.75">
      <c r="A31" s="79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P31" s="79"/>
    </row>
    <row r="32" spans="1:16" s="2" customFormat="1" ht="12.75" customHeight="1">
      <c r="A32" s="79"/>
    </row>
  </sheetData>
  <mergeCells count="10">
    <mergeCell ref="B29:N31"/>
    <mergeCell ref="B1:N1"/>
    <mergeCell ref="B5:N5"/>
    <mergeCell ref="B6:N6"/>
    <mergeCell ref="B10:N10"/>
    <mergeCell ref="B13:B14"/>
    <mergeCell ref="C13:C14"/>
    <mergeCell ref="D13:D14"/>
    <mergeCell ref="E13:M13"/>
    <mergeCell ref="N13:N14"/>
  </mergeCells>
  <pageMargins left="0.7" right="0.7" top="0.75" bottom="0.75" header="0.3" footer="0.3"/>
  <pageSetup scale="50" fitToHeight="0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FBA</vt:lpstr>
      <vt:lpstr>VRA</vt:lpstr>
      <vt:lpstr>20VSAFAS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Arina Ramanauskienė</cp:lastModifiedBy>
  <cp:lastPrinted>2024-11-04T12:36:38Z</cp:lastPrinted>
  <dcterms:created xsi:type="dcterms:W3CDTF">2009-07-20T14:30:53Z</dcterms:created>
  <dcterms:modified xsi:type="dcterms:W3CDTF">2025-04-28T11:35:14Z</dcterms:modified>
</cp:coreProperties>
</file>