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ram\Desktop\Ketvirtinės ataskaitos\KRANTAS\Balansas\II ketvirtis\"/>
    </mc:Choice>
  </mc:AlternateContent>
  <xr:revisionPtr revIDLastSave="0" documentId="13_ncr:1_{1AD31DE4-2089-4E26-AD5B-BE6728C734ED}" xr6:coauthVersionLast="47" xr6:coauthVersionMax="47" xr10:uidLastSave="{00000000-0000-0000-0000-000000000000}"/>
  <bookViews>
    <workbookView xWindow="28680" yWindow="15" windowWidth="29040" windowHeight="15840" activeTab="2" xr2:uid="{00000000-000D-0000-FFFF-FFFF00000000}"/>
  </bookViews>
  <sheets>
    <sheet name="FBA" sheetId="1" r:id="rId1"/>
    <sheet name="VRA" sheetId="2" r:id="rId2"/>
    <sheet name="20VSAF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3" l="1"/>
  <c r="J28" i="3"/>
  <c r="N27" i="3"/>
  <c r="N26" i="3"/>
  <c r="M25" i="3"/>
  <c r="L25" i="3"/>
  <c r="K25" i="3"/>
  <c r="J25" i="3"/>
  <c r="N25" i="3" s="1"/>
  <c r="N24" i="3"/>
  <c r="N23" i="3"/>
  <c r="M22" i="3"/>
  <c r="L22" i="3"/>
  <c r="K22" i="3"/>
  <c r="N22" i="3" s="1"/>
  <c r="J22" i="3"/>
  <c r="N21" i="3"/>
  <c r="N20" i="3"/>
  <c r="M19" i="3"/>
  <c r="L19" i="3"/>
  <c r="K19" i="3"/>
  <c r="J19" i="3"/>
  <c r="N19" i="3" s="1"/>
  <c r="N18" i="3"/>
  <c r="N17" i="3"/>
  <c r="N16" i="3"/>
  <c r="M16" i="3"/>
  <c r="M28" i="3" s="1"/>
  <c r="L16" i="3"/>
  <c r="L28" i="3" s="1"/>
  <c r="K16" i="3"/>
  <c r="J16" i="3"/>
  <c r="J47" i="2"/>
  <c r="I47" i="2"/>
  <c r="J31" i="2"/>
  <c r="I31" i="2"/>
  <c r="J28" i="2"/>
  <c r="I28" i="2"/>
  <c r="J22" i="2"/>
  <c r="I22" i="2"/>
  <c r="J21" i="2"/>
  <c r="J46" i="2" s="1"/>
  <c r="J54" i="2" s="1"/>
  <c r="J56" i="2" s="1"/>
  <c r="I21" i="2"/>
  <c r="I46" i="2" s="1"/>
  <c r="I54" i="2" s="1"/>
  <c r="I56" i="2" s="1"/>
  <c r="G90" i="1"/>
  <c r="G86" i="1"/>
  <c r="G84" i="1"/>
  <c r="G75" i="1"/>
  <c r="G69" i="1"/>
  <c r="G64" i="1" s="1"/>
  <c r="G65" i="1"/>
  <c r="G59" i="1"/>
  <c r="G94" i="1" s="1"/>
  <c r="G49" i="1"/>
  <c r="G42" i="1"/>
  <c r="G41" i="1"/>
  <c r="G27" i="1"/>
  <c r="G21" i="1"/>
  <c r="G20" i="1"/>
  <c r="G58" i="1" s="1"/>
  <c r="N28" i="3" l="1"/>
  <c r="I25" i="3" l="1"/>
  <c r="H25" i="3"/>
  <c r="G25" i="3"/>
  <c r="F25" i="3"/>
  <c r="E25" i="3"/>
  <c r="D25" i="3"/>
  <c r="I22" i="3"/>
  <c r="H22" i="3"/>
  <c r="G22" i="3"/>
  <c r="F22" i="3"/>
  <c r="E22" i="3"/>
  <c r="D22" i="3"/>
  <c r="I19" i="3"/>
  <c r="H19" i="3"/>
  <c r="G19" i="3"/>
  <c r="F19" i="3"/>
  <c r="E19" i="3"/>
  <c r="D19" i="3"/>
  <c r="I16" i="3"/>
  <c r="I28" i="3" s="1"/>
  <c r="H16" i="3"/>
  <c r="H28" i="3" s="1"/>
  <c r="G16" i="3"/>
  <c r="G28" i="3" s="1"/>
  <c r="F16" i="3"/>
  <c r="F28" i="3" s="1"/>
  <c r="E16" i="3"/>
  <c r="E28" i="3" s="1"/>
  <c r="D16" i="3"/>
  <c r="H90" i="1"/>
  <c r="H86" i="1"/>
  <c r="H84" i="1" s="1"/>
  <c r="H75" i="1"/>
  <c r="H69" i="1"/>
  <c r="H65" i="1"/>
  <c r="H64" i="1"/>
  <c r="H59" i="1"/>
  <c r="H94" i="1" s="1"/>
  <c r="H49" i="1"/>
  <c r="H42" i="1"/>
  <c r="H41" i="1" s="1"/>
  <c r="H27" i="1"/>
  <c r="H21" i="1"/>
  <c r="H20" i="1" s="1"/>
  <c r="H58" i="1" s="1"/>
  <c r="D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47C139CA-8C3D-4131-9566-1DF20FAA3858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16775422-2476-4A00-B6EC-1B14F140139B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2A060987-93D0-44EC-AB7A-01AC9BE881EB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34EFEB3B-6E5F-4AFE-8296-A99BE3FD4B9E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348215ED-3267-4C87-B9DC-055FAD54320E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0573C954-034D-4923-903E-C0FFA4C3E2B9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A9ACE3BA-D94A-4193-BE0F-440BFC8BBA86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9BDE90B9-E200-4EEA-AE6D-309EC5F0E2A6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D1163FEE-56E8-4E8F-91F2-A401D54C440E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0E390227-6E60-4AAA-A9BD-F1545F5A4FC6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AA774775-B9AC-4659-8829-83784E1C77C9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52B9992A-4895-4ADA-933E-217B8380C2EA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BA7B5CF6-BAD2-4291-83D5-BB5B157D643E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14AFB38D-6DD8-4858-97FC-BB82E238C214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622C4401-DB29-4D96-861E-CE18B63F27DE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5BB705AA-6154-4114-8E18-291E4E5B25C2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DD782C1C-0E6D-43D6-B3C7-618BD5611397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7B4D1AD5-EC76-42AE-87BB-35D4018B33B2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44F7DB8B-462F-4771-A981-7A84DCE9CCD9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DC772FD5-79C3-4FD6-B589-0CA4E066470C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CAFBEEA4-AA64-4C33-B136-8F499EBC0944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06BED2E8-72D4-4BEA-A000-F3F6F2BEFA62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8BFAE3FE-B7C5-405B-A92B-8E03D04DCFF5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6314ACC6-14C4-48B0-8230-C7436C412C7A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B9F0834D-A674-4C5F-9992-0FBF28513E56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06A791BE-B4D7-4629-8F65-716D143FFAFE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E547ADC8-6B8E-47FC-862C-44036E8CF83B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7" authorId="0" shapeId="0" xr:uid="{04BB1AAF-778E-4C3D-9327-297F46AC79FC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7" authorId="0" shapeId="0" xr:uid="{6E418008-43FF-499E-805C-FE3CC6709604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7" authorId="0" shapeId="0" xr:uid="{D4A11FB3-AA55-4960-9638-CEF3F9D5F786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7" authorId="0" shapeId="0" xr:uid="{9A7FB37C-3F90-42B3-862C-391706B93208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7" authorId="0" shapeId="0" xr:uid="{3E4E196B-21A6-477B-A2F2-1FB4DAD56FED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7" authorId="0" shapeId="0" xr:uid="{AF1E07F9-13E0-4851-B784-FCE6AE03132D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7" authorId="0" shapeId="0" xr:uid="{C396C52B-CC6C-496B-B472-E9E7F25CBD8B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7" authorId="0" shapeId="0" xr:uid="{1A29A303-A3F2-4FB1-8651-9901E6C5C266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7" authorId="0" shapeId="0" xr:uid="{94FF3F75-083D-483B-AE3F-771D762E0BA6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7" authorId="0" shapeId="0" xr:uid="{52F0A3C6-34C2-453A-8925-4B3F0BEEFACB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8" authorId="0" shapeId="0" xr:uid="{44662CEE-C931-4940-872E-D699A17C9025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8" authorId="0" shapeId="0" xr:uid="{AE3296B2-9368-42F7-9108-9607B4789DC6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8" authorId="0" shapeId="0" xr:uid="{C73F9D20-72EB-4071-924E-140D8A5FEBA5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8" authorId="0" shapeId="0" xr:uid="{D5B1D890-2563-417B-A4A0-574E6B1D0EE5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8" authorId="0" shapeId="0" xr:uid="{E508EF28-FFA3-4401-BDC9-FFB174F0BC0B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8" authorId="0" shapeId="0" xr:uid="{4DC00803-9ACB-403E-BB42-27EC82A896A4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8" authorId="0" shapeId="0" xr:uid="{CA92373A-E174-4F9A-886E-852FC300BF0C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8" authorId="0" shapeId="0" xr:uid="{83FC95DA-930E-4870-A006-547D6F67BCF9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8" authorId="0" shapeId="0" xr:uid="{BE09525F-A3E9-4C77-8F21-A3A5AF66C733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8" authorId="0" shapeId="0" xr:uid="{D147B8A6-B7AD-4A25-AD9B-D68197C0742F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20" authorId="0" shapeId="0" xr:uid="{64C4032B-0D88-450B-AB1F-21C73F126004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20" authorId="0" shapeId="0" xr:uid="{8CE2C04B-FEBF-4797-A44D-C8FEFA735C20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20" authorId="0" shapeId="0" xr:uid="{AD13056F-098E-4905-9D67-B3B19DF70191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20" authorId="0" shapeId="0" xr:uid="{7A44CE6C-5DBE-47CC-9564-34EDE422BDF0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20" authorId="0" shapeId="0" xr:uid="{A736C347-6105-4A1E-8E7A-4C1EBDE59DD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20" authorId="0" shapeId="0" xr:uid="{59FA4585-46E9-47C6-BBA5-BB746C823BFF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20" authorId="0" shapeId="0" xr:uid="{DB0AB86C-1D1A-4682-ABE5-107EF751C8AA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20" authorId="0" shapeId="0" xr:uid="{98E846B4-1B11-4098-A781-A5994F9E545C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20" authorId="0" shapeId="0" xr:uid="{7A9F67ED-065B-4C53-AD0E-3CDEC88CBB9F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20" authorId="0" shapeId="0" xr:uid="{52D51CC3-C1DE-4DEE-8DE8-18DACC5182F1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21" authorId="0" shapeId="0" xr:uid="{4A10C722-31A8-4D93-8F63-968012AF32C5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21" authorId="0" shapeId="0" xr:uid="{517254BE-2DA0-4423-8027-BA4095E90E0F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21" authorId="0" shapeId="0" xr:uid="{E629E8D2-7F29-41EE-944C-18B593A2FE1E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21" authorId="0" shapeId="0" xr:uid="{03FE9CE0-7E71-4925-AC00-82F387EEE831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21" authorId="0" shapeId="0" xr:uid="{C8050831-997B-413D-9452-102A0D6DBFCE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21" authorId="0" shapeId="0" xr:uid="{6A2EEB88-59ED-4ACB-AC7C-B1D88F5966E5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21" authorId="0" shapeId="0" xr:uid="{DF3ECB78-2EB6-461E-8BAD-62F5D9B933ED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21" authorId="0" shapeId="0" xr:uid="{3A1BC25A-DC6A-4CE0-AAC4-03B12135FB25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21" authorId="0" shapeId="0" xr:uid="{77F36956-D85A-4C18-A938-DAC195AA42B7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21" authorId="0" shapeId="0" xr:uid="{6CE5FE15-2EBF-4B18-A198-739FFF286859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3" authorId="0" shapeId="0" xr:uid="{8D663BF0-3CAD-4B0C-90FE-FBC6AD78CCB9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3" authorId="0" shapeId="0" xr:uid="{0DFFC5A5-7F3C-4AD6-8444-C4B0A15AB3B6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3" authorId="0" shapeId="0" xr:uid="{A523D773-A320-4135-AD36-9896B67813C5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3" authorId="0" shapeId="0" xr:uid="{6301010E-18D4-4FEC-BFEE-68E20A571181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3" authorId="0" shapeId="0" xr:uid="{91808EBA-FA62-4435-B93D-196F71E7973B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3" authorId="0" shapeId="0" xr:uid="{82004797-9882-435F-9A9F-F61BB376F32A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3" authorId="0" shapeId="0" xr:uid="{89E99478-1C5E-4C17-AC3A-D32D54BB005F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3" authorId="0" shapeId="0" xr:uid="{3B85AA85-2424-44F1-854A-646A7A52C5C9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3" authorId="0" shapeId="0" xr:uid="{995CB524-E602-4786-B877-87E15F1E2953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3" authorId="0" shapeId="0" xr:uid="{A9D94533-31E1-4325-85C7-747AC7424A75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4" authorId="0" shapeId="0" xr:uid="{8E42F502-8C0D-4EF2-83F5-12B7FF6F26AE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4" authorId="0" shapeId="0" xr:uid="{1860059D-871C-4DD9-A5A0-0B4572F513EA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4" authorId="0" shapeId="0" xr:uid="{58E72F16-5182-4D65-81A1-B7B7325FF08B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4" authorId="0" shapeId="0" xr:uid="{7A9D9646-EBDD-4AB9-80B6-042CEAE3B2DB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4" authorId="0" shapeId="0" xr:uid="{CDECE06F-8D5A-4493-8CFE-864C6CA21E1E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4" authorId="0" shapeId="0" xr:uid="{F3E61A5D-2C5D-433D-81C7-7D03BC6A3F5F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4" authorId="0" shapeId="0" xr:uid="{44328CA1-EC5C-4207-B90F-13359D918D8B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4" authorId="0" shapeId="0" xr:uid="{A75398B3-53EA-49FB-9382-5DF125AC41EA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4" authorId="0" shapeId="0" xr:uid="{1BF412A7-46F1-4CD5-AEB3-F629A972FF06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4" authorId="0" shapeId="0" xr:uid="{53F7F913-A984-443D-AA12-2D55AD30C586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6" authorId="0" shapeId="0" xr:uid="{99231E14-1054-4627-96BC-A6B1180F0E7A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6" authorId="0" shapeId="0" xr:uid="{348721FB-B3B6-4F8E-9264-7B8FB0C13170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6" authorId="0" shapeId="0" xr:uid="{12B78188-7E78-48D2-A2A3-B6358A62CC91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6" authorId="0" shapeId="0" xr:uid="{A146F5FE-B6E7-4B52-B61B-1EC13DB65556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6" authorId="0" shapeId="0" xr:uid="{723F930E-A8EB-4DD7-9675-F5C8E396E298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6" authorId="0" shapeId="0" xr:uid="{B6D90DDB-96C5-4D9C-88CB-D78D433A24BE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6" authorId="0" shapeId="0" xr:uid="{861958B5-3E99-4863-A291-4946D31538C7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6" authorId="0" shapeId="0" xr:uid="{8CED0DA0-08FC-4BEE-ABFD-A5B2995B3C66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6" authorId="0" shapeId="0" xr:uid="{962A4FE6-FDA0-451E-9A8F-CD257D33A18A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6" authorId="0" shapeId="0" xr:uid="{0EBF2001-DA5F-4BFC-BD6B-5BD9D1DC2857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7" authorId="0" shapeId="0" xr:uid="{9CEFB7FD-8D16-4F2C-A974-B8FDBD868276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7" authorId="0" shapeId="0" xr:uid="{F371223C-3AC9-440A-ABD0-3847987F37DF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7" authorId="0" shapeId="0" xr:uid="{74C85B21-A7A8-457D-98C5-D9CE9D27A817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7" authorId="0" shapeId="0" xr:uid="{B1CF0514-D104-4003-B7DF-BE389C262356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7" authorId="0" shapeId="0" xr:uid="{A1FC68B4-C4E2-437A-A308-04B8F40D610D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7" authorId="0" shapeId="0" xr:uid="{90834658-18B5-4DD3-8618-E63D743A643F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7" authorId="0" shapeId="0" xr:uid="{7757266A-D138-47E7-A125-F09A41D305E5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7" authorId="0" shapeId="0" xr:uid="{E13BB3B3-18AF-4D59-8ABA-998EA3A94628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7" authorId="0" shapeId="0" xr:uid="{2D585DDE-F6E6-4A1B-9693-E740BB6A218F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7" authorId="0" shapeId="0" xr:uid="{4B87962E-F82A-4552-9E5B-511F58D30CA0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<sst xmlns="http://schemas.openxmlformats.org/spreadsheetml/2006/main" count="501" uniqueCount="281">
  <si>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</si>
  <si>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</si>
  <si>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</si>
  <si>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</si>
  <si>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Klaipėdos r. Gargždų "Kranto" progimnazija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</si>
  <si>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</si>
  <si>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Įm.k.191789019 Kvietinių 28, Gargždai</t>
  </si>
  <si>
    <t>(viešojo sektoriaus subjekto, parengusio finansinės būklės ataskaitą (konsoliduotąją finansinės būklės ataskaitą), kodas, adresas)</t>
  </si>
  <si>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</si>
  <si>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</si>
  <si>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</si>
  <si>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</si>
  <si>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</si>
  <si>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</si>
  <si>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</si>
  <si>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</si>
  <si>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</si>
  <si>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</si>
  <si>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</si>
  <si>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</si>
  <si>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</si>
  <si>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</si>
  <si>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</si>
  <si>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</si>
  <si>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</si>
  <si>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</si>
  <si>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</si>
  <si>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</si>
  <si>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</si>
  <si>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</si>
  <si>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</si>
  <si>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</si>
  <si>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</si>
  <si>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</si>
  <si>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</si>
  <si>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</si>
  <si>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</si>
  <si>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</si>
  <si>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</si>
  <si>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</si>
  <si>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</si>
  <si>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</si>
  <si>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</si>
  <si>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</si>
  <si>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</si>
  <si>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</si>
  <si>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</si>
  <si>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</si>
  <si>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</si>
  <si>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</si>
  <si>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</si>
  <si>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</si>
  <si>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</si>
  <si>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</si>
  <si>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</si>
  <si>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</si>
  <si>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</si>
  <si>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</si>
  <si>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</si>
  <si>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</si>
  <si>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</si>
  <si>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</si>
  <si>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</si>
  <si>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</si>
  <si>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</si>
  <si>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</si>
  <si>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</si>
  <si>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</si>
  <si>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</si>
  <si>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</si>
  <si>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</si>
  <si>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</si>
  <si>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</si>
  <si>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</si>
  <si>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</si>
  <si>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</si>
  <si>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</si>
  <si>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</si>
  <si>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</si>
  <si>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</si>
  <si>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</si>
  <si>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</si>
  <si>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</si>
  <si>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</si>
  <si>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</si>
  <si>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</si>
  <si>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</si>
  <si>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</si>
  <si>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</si>
  <si>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</si>
  <si>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</si>
  <si>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</si>
  <si>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</si>
  <si>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</si>
  <si>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</si>
  <si>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</si>
  <si>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</si>
  <si>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</si>
  <si>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</si>
  <si>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</si>
  <si>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</si>
  <si>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</si>
  <si>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</si>
  <si>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</si>
  <si>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</si>
  <si>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</si>
  <si>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</si>
  <si>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</si>
  <si>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</si>
  <si>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</si>
  <si>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</si>
  <si>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</si>
  <si>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</si>
  <si>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</si>
  <si>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</si>
  <si>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</si>
  <si>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</si>
  <si>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</si>
  <si>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</si>
  <si>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</si>
  <si>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</si>
  <si>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</si>
  <si>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</si>
  <si>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</si>
  <si>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</si>
  <si>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</si>
  <si>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</si>
  <si>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</si>
  <si>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</si>
  <si>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</si>
  <si>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</si>
  <si>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</si>
  <si>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Vilija Lukauskienė</t>
  </si>
  <si>
    <t>(viešojo sektoriaus subjekto vadovo arba jo įgalioto administracijos vadovo pareigų pavadinimas)</t>
  </si>
  <si>
    <t>(parašas)</t>
  </si>
  <si>
    <t>(vardas ir pavardė)</t>
  </si>
  <si>
    <t>Viktorija Kaprizkina</t>
  </si>
  <si>
    <t xml:space="preserve">(ataskaitą parengusio asmens pareigų pavadinimas)                  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</si>
  <si>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</si>
  <si>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</si>
  <si>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</si>
  <si>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</si>
  <si>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</si>
  <si>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</si>
  <si>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</si>
  <si>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</si>
  <si>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</si>
  <si>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</si>
  <si>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</si>
  <si>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</si>
  <si>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</si>
  <si>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</si>
  <si>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</si>
  <si>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</si>
  <si>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</si>
  <si>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</si>
  <si>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</si>
  <si>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</si>
  <si>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</si>
  <si>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</si>
  <si>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</si>
  <si>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</si>
  <si>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</si>
  <si>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</si>
  <si>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</si>
  <si>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</si>
  <si>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</si>
  <si>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</si>
  <si>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</si>
  <si>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</si>
  <si>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</si>
  <si>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</si>
  <si>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</si>
  <si>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</si>
  <si>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</si>
  <si>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</si>
  <si>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</si>
  <si>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</si>
  <si>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</si>
  <si>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</si>
  <si>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</si>
  <si>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</si>
  <si>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</si>
  <si>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</si>
  <si>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</si>
  <si>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</si>
  <si>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</si>
  <si>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</si>
  <si>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</si>
  <si>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</si>
  <si>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</si>
  <si>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</si>
  <si>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</si>
  <si>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</si>
  <si>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</si>
  <si>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</si>
  <si>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</si>
  <si>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</si>
  <si>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</si>
  <si>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</si>
  <si>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</si>
  <si>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</si>
  <si>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</si>
  <si>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</si>
  <si>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</si>
  <si>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</si>
  <si>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</si>
  <si>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</si>
  <si>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</si>
  <si>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</si>
  <si>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</si>
  <si>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</si>
  <si>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</si>
  <si>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</si>
  <si>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</si>
  <si>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</si>
  <si>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</si>
  <si>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</si>
  <si>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</si>
  <si>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</si>
  <si>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</si>
  <si>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</si>
  <si>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</si>
  <si>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</si>
  <si>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</si>
  <si>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</si>
  <si>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</si>
  <si>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</si>
  <si>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</si>
  <si>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</si>
  <si>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</si>
  <si>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</si>
  <si>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</si>
  <si>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</si>
  <si>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</si>
  <si>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</si>
  <si>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</si>
  <si>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</si>
  <si>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</si>
  <si>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</si>
  <si>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</si>
  <si>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</si>
  <si>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</si>
  <si>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</si>
  <si>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</si>
  <si>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</si>
  <si>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</si>
  <si>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</si>
  <si>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</si>
  <si>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</si>
  <si>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</si>
  <si>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</si>
  <si>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</si>
  <si>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</si>
  <si>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</si>
  <si>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</si>
  <si>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</si>
  <si>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</si>
  <si>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</si>
  <si>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</si>
  <si>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</si>
  <si>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Pateikimo valiuta ir tikslumas: eurais</t>
  </si>
  <si>
    <t>Gargždų "Kranto" progimnazija</t>
  </si>
  <si>
    <t>Biudžetinių įstaigų centralizuotos apskaitos skyriaus vedėja</t>
  </si>
  <si>
    <r>
      <t>_</t>
    </r>
    <r>
      <rPr>
        <u/>
        <sz val="10"/>
        <rFont val="Arial"/>
        <family val="2"/>
      </rPr>
      <t>Direktorė</t>
    </r>
    <r>
      <rPr>
        <sz val="10"/>
        <rFont val="Arial"/>
        <charset val="186"/>
      </rPr>
      <t xml:space="preserve">___________________________________________________________                                 </t>
    </r>
  </si>
  <si>
    <r>
      <rPr>
        <u/>
        <sz val="10"/>
        <rFont val="Arial"/>
        <family val="2"/>
      </rPr>
      <t xml:space="preserve">Biudžetinių įstaigų centralizuotos apskaitos skyriaus </t>
    </r>
    <r>
      <rPr>
        <sz val="10"/>
        <rFont val="Arial"/>
        <charset val="186"/>
      </rPr>
      <t xml:space="preserve">vedėja_______________________________________________________                                     </t>
    </r>
  </si>
  <si>
    <t>Direktorė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</si>
  <si>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</si>
  <si>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</si>
  <si>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</si>
  <si>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</si>
  <si>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</si>
  <si>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</si>
  <si>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</si>
  <si>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</si>
  <si>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</si>
  <si>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</si>
  <si>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</si>
  <si>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>P03</t>
  </si>
  <si>
    <t>PAGAL  2025-06-30 D. DUOMENIS</t>
  </si>
  <si>
    <t>2025-07-30  Nr.____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</si>
</sst>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u/>
      <sz val="11"/>
      <name val="TimesNewRoman,Bold"/>
      <charset val="186"/>
    </font>
    <font>
      <i/>
      <sz val="11"/>
      <name val="TimesNewRoman,Bold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9"/>
      <color indexed="8"/>
      <name val="Tahoma"/>
    </font>
    <font>
      <sz val="9"/>
      <color indexed="8"/>
      <name val="Tahoma"/>
      <charset val="186"/>
    </font>
    <font>
      <sz val="12"/>
      <name val="Times New Roman"/>
      <family val="1"/>
    </font>
    <font>
      <b/>
      <sz val="10"/>
      <name val="Arial"/>
      <charset val="186"/>
    </font>
    <font>
      <sz val="11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3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3" fillId="33" borderId="18" xfId="0" applyFont="1" applyFill="1" applyBorder="1" applyAlignment="1">
      <alignment horizontal="left" vertical="center"/>
    </xf>
    <xf numFmtId="0" fontId="23" fillId="33" borderId="18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3" fillId="33" borderId="14" xfId="0" applyFont="1" applyFill="1" applyBorder="1" applyAlignment="1">
      <alignment horizontal="left" vertical="center"/>
    </xf>
    <xf numFmtId="0" fontId="23" fillId="33" borderId="16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18" fillId="33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vertical="center"/>
    </xf>
    <xf numFmtId="0" fontId="26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vertical="center" wrapText="1"/>
    </xf>
    <xf numFmtId="0" fontId="24" fillId="0" borderId="12" xfId="0" applyFont="1" applyBorder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2" fontId="24" fillId="0" borderId="12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vertical="center"/>
    </xf>
    <xf numFmtId="0" fontId="26" fillId="0" borderId="12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0" fontId="18" fillId="0" borderId="10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33" fillId="34" borderId="12" xfId="0" applyFont="1" applyFill="1" applyBorder="1" applyAlignment="1">
      <alignment horizontal="center" vertical="center" wrapText="1"/>
    </xf>
    <xf numFmtId="0" fontId="33" fillId="34" borderId="12" xfId="0" applyFont="1" applyFill="1" applyBorder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center" wrapText="1"/>
    </xf>
    <xf numFmtId="4" fontId="35" fillId="0" borderId="0" xfId="0" applyNumberFormat="1" applyFont="1" applyAlignment="1">
      <alignment vertical="center"/>
    </xf>
    <xf numFmtId="0" fontId="36" fillId="0" borderId="0" xfId="0" applyFont="1"/>
    <xf numFmtId="0" fontId="38" fillId="0" borderId="0" xfId="0" applyFont="1"/>
    <xf numFmtId="0" fontId="19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16" fontId="18" fillId="0" borderId="1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24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33" borderId="0" xfId="0" applyFont="1" applyFill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39" fillId="0" borderId="0" xfId="0" applyFont="1" applyAlignment="1">
      <alignment vertical="center"/>
    </xf>
    <xf numFmtId="0" fontId="40" fillId="0" borderId="12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14" fontId="25" fillId="0" borderId="0" xfId="0" applyNumberFormat="1" applyFont="1" applyAlignment="1">
      <alignment vertical="center"/>
    </xf>
    <xf numFmtId="0" fontId="46" fillId="0" borderId="12" xfId="0" applyFont="1" applyBorder="1" applyAlignment="1">
      <alignment horizontal="center" vertical="center"/>
    </xf>
    <xf numFmtId="2" fontId="19" fillId="33" borderId="25" xfId="0" applyNumberFormat="1" applyFont="1" applyFill="1" applyBorder="1" applyAlignment="1">
      <alignment horizontal="right" vertical="center"/>
    </xf>
    <xf numFmtId="2" fontId="18" fillId="33" borderId="26" xfId="0" applyNumberFormat="1" applyFont="1" applyFill="1" applyBorder="1" applyAlignment="1">
      <alignment horizontal="right" vertical="center"/>
    </xf>
    <xf numFmtId="2" fontId="18" fillId="33" borderId="25" xfId="0" applyNumberFormat="1" applyFont="1" applyFill="1" applyBorder="1" applyAlignment="1">
      <alignment horizontal="right" vertical="center"/>
    </xf>
    <xf numFmtId="0" fontId="19" fillId="33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2" fontId="19" fillId="33" borderId="27" xfId="0" applyNumberFormat="1" applyFont="1" applyFill="1" applyBorder="1" applyAlignment="1">
      <alignment horizontal="right" vertical="center"/>
    </xf>
    <xf numFmtId="2" fontId="18" fillId="33" borderId="28" xfId="0" applyNumberFormat="1" applyFont="1" applyFill="1" applyBorder="1" applyAlignment="1">
      <alignment horizontal="right" vertical="center"/>
    </xf>
    <xf numFmtId="2" fontId="18" fillId="33" borderId="27" xfId="0" applyNumberFormat="1" applyFont="1" applyFill="1" applyBorder="1" applyAlignment="1">
      <alignment horizontal="right" vertical="center"/>
    </xf>
    <xf numFmtId="0" fontId="47" fillId="33" borderId="0" xfId="0" applyFont="1" applyFill="1" applyAlignment="1">
      <alignment horizontal="center" vertical="center" wrapText="1"/>
    </xf>
    <xf numFmtId="0" fontId="47" fillId="33" borderId="0" xfId="0" applyFont="1" applyFill="1" applyAlignment="1">
      <alignment vertical="center" wrapText="1"/>
    </xf>
    <xf numFmtId="2" fontId="26" fillId="0" borderId="27" xfId="0" applyNumberFormat="1" applyFont="1" applyBorder="1" applyAlignment="1">
      <alignment horizontal="right" vertical="center"/>
    </xf>
    <xf numFmtId="2" fontId="24" fillId="0" borderId="27" xfId="0" applyNumberFormat="1" applyFont="1" applyBorder="1" applyAlignment="1">
      <alignment horizontal="right" vertical="center"/>
    </xf>
    <xf numFmtId="2" fontId="24" fillId="33" borderId="28" xfId="0" applyNumberFormat="1" applyFont="1" applyFill="1" applyBorder="1" applyAlignment="1">
      <alignment horizontal="right" vertical="center"/>
    </xf>
    <xf numFmtId="2" fontId="24" fillId="0" borderId="27" xfId="0" applyNumberFormat="1" applyFont="1" applyBorder="1" applyAlignment="1">
      <alignment horizontal="right" vertical="center" wrapText="1"/>
    </xf>
    <xf numFmtId="0" fontId="48" fillId="0" borderId="0" xfId="0" applyFont="1" applyAlignment="1">
      <alignment vertical="center"/>
    </xf>
    <xf numFmtId="4" fontId="26" fillId="34" borderId="27" xfId="0" applyNumberFormat="1" applyFont="1" applyFill="1" applyBorder="1" applyAlignment="1">
      <alignment horizontal="center" vertical="center" wrapText="1"/>
    </xf>
    <xf numFmtId="4" fontId="24" fillId="0" borderId="27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43" fillId="33" borderId="0" xfId="0" applyFont="1" applyFill="1" applyAlignment="1">
      <alignment horizontal="left" vertical="center" wrapText="1"/>
    </xf>
    <xf numFmtId="0" fontId="0" fillId="33" borderId="0" xfId="0" applyFill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2" fillId="0" borderId="10" xfId="0" applyFont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top" wrapText="1"/>
    </xf>
    <xf numFmtId="0" fontId="20" fillId="33" borderId="0" xfId="0" applyFont="1" applyFill="1" applyAlignment="1">
      <alignment wrapText="1"/>
    </xf>
    <xf numFmtId="0" fontId="20" fillId="33" borderId="0" xfId="0" applyFont="1" applyFill="1" applyAlignment="1">
      <alignment vertical="center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14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14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4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9"/>
  <sheetViews>
    <sheetView showGridLines="0" topLeftCell="A32" zoomScale="123" zoomScaleSheetLayoutView="100" workbookViewId="0">
      <selection activeCell="G54" sqref="G54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2" customWidth="1"/>
    <col min="4" max="4" width="2.7109375" style="2" customWidth="1"/>
    <col min="5" max="5" width="60.85546875" style="2" customWidth="1"/>
    <col min="6" max="6" width="7.7109375" style="2" customWidth="1"/>
    <col min="7" max="8" width="12.85546875" style="1" customWidth="1"/>
    <col min="9" max="9" width="5.28515625" style="1" customWidth="1"/>
    <col min="10" max="16384" width="9.140625" style="1"/>
  </cols>
  <sheetData>
    <row r="1" spans="1:8" ht="30" customHeight="1">
      <c r="B1" s="161" t="s">
        <v>0</v>
      </c>
      <c r="C1" s="161"/>
      <c r="D1" s="161"/>
      <c r="E1" s="161"/>
      <c r="F1" s="161"/>
      <c r="G1" s="161"/>
      <c r="H1" s="161"/>
    </row>
    <row r="2" spans="1:8">
      <c r="A2" s="79"/>
      <c r="F2" s="162" t="s">
        <v>1</v>
      </c>
      <c r="G2" s="162"/>
      <c r="H2" s="162"/>
    </row>
    <row r="3" spans="1:8">
      <c r="A3" s="79"/>
      <c r="F3" s="163" t="s">
        <v>2</v>
      </c>
      <c r="G3" s="163"/>
      <c r="H3" s="163"/>
    </row>
    <row r="4" spans="1:8">
      <c r="A4" s="79"/>
    </row>
    <row r="5" spans="1:8">
      <c r="A5" s="79"/>
      <c r="B5" s="154" t="s">
        <v>3</v>
      </c>
      <c r="C5" s="154"/>
      <c r="D5" s="154"/>
      <c r="E5" s="154"/>
      <c r="F5" s="154"/>
      <c r="G5" s="154"/>
      <c r="H5" s="154"/>
    </row>
    <row r="6" spans="1:8">
      <c r="A6" s="79"/>
      <c r="B6" s="154"/>
      <c r="C6" s="154"/>
      <c r="D6" s="154"/>
      <c r="E6" s="154"/>
      <c r="F6" s="154"/>
      <c r="G6" s="154"/>
      <c r="H6" s="154"/>
    </row>
    <row r="7" spans="1:8">
      <c r="A7" s="79"/>
      <c r="B7" s="151" t="s">
        <v>4</v>
      </c>
      <c r="C7" s="151"/>
      <c r="D7" s="151"/>
      <c r="E7" s="151"/>
      <c r="F7" s="151"/>
      <c r="G7" s="151"/>
      <c r="H7" s="151"/>
    </row>
    <row r="8" spans="1:8">
      <c r="A8" s="79"/>
      <c r="B8" s="144" t="s">
        <v>5</v>
      </c>
      <c r="C8" s="144"/>
      <c r="D8" s="144"/>
      <c r="E8" s="144"/>
      <c r="F8" s="144"/>
      <c r="G8" s="144"/>
      <c r="H8" s="144"/>
    </row>
    <row r="9" spans="1:8" ht="12.75" customHeight="1">
      <c r="A9" s="79"/>
      <c r="B9" s="151" t="s">
        <v>6</v>
      </c>
      <c r="C9" s="151"/>
      <c r="D9" s="151"/>
      <c r="E9" s="151"/>
      <c r="F9" s="151"/>
      <c r="G9" s="151"/>
      <c r="H9" s="151"/>
    </row>
    <row r="10" spans="1:8">
      <c r="A10" s="79"/>
      <c r="B10" s="136" t="s">
        <v>7</v>
      </c>
      <c r="C10" s="136"/>
      <c r="D10" s="136"/>
      <c r="E10" s="136"/>
      <c r="F10" s="136"/>
      <c r="G10" s="136"/>
      <c r="H10" s="136"/>
    </row>
    <row r="11" spans="1:8">
      <c r="A11" s="79"/>
      <c r="B11" s="152"/>
      <c r="C11" s="152"/>
      <c r="D11" s="152"/>
      <c r="E11" s="152"/>
      <c r="F11" s="152"/>
      <c r="G11" s="152"/>
      <c r="H11" s="152"/>
    </row>
    <row r="12" spans="1:8">
      <c r="A12" s="79"/>
      <c r="B12" s="153"/>
      <c r="C12" s="153"/>
      <c r="D12" s="153"/>
      <c r="E12" s="153"/>
      <c r="F12" s="153"/>
    </row>
    <row r="13" spans="1:8">
      <c r="A13" s="79"/>
      <c r="B13" s="154" t="s">
        <v>8</v>
      </c>
      <c r="C13" s="154"/>
      <c r="D13" s="154"/>
      <c r="E13" s="154"/>
      <c r="F13" s="154"/>
      <c r="G13" s="154"/>
      <c r="H13" s="154"/>
    </row>
    <row r="14" spans="1:8" ht="12.75" customHeight="1">
      <c r="A14" s="79"/>
      <c r="B14" s="154" t="s">
        <v>279</v>
      </c>
      <c r="C14" s="154"/>
      <c r="D14" s="154"/>
      <c r="E14" s="154"/>
      <c r="F14" s="154"/>
      <c r="G14" s="154"/>
      <c r="H14" s="154"/>
    </row>
    <row r="15" spans="1:8">
      <c r="A15" s="79"/>
      <c r="B15" s="121"/>
      <c r="C15" s="126"/>
      <c r="D15" s="126"/>
      <c r="E15" s="126"/>
      <c r="F15" s="126"/>
      <c r="G15" s="127"/>
      <c r="H15" s="127"/>
    </row>
    <row r="16" spans="1:8" ht="12.75" customHeight="1">
      <c r="A16" s="79"/>
      <c r="B16" s="155" t="s">
        <v>280</v>
      </c>
      <c r="C16" s="155"/>
      <c r="D16" s="155"/>
      <c r="E16" s="155"/>
      <c r="F16" s="155"/>
      <c r="G16" s="155"/>
      <c r="H16" s="155"/>
    </row>
    <row r="17" spans="1:8">
      <c r="A17" s="79"/>
      <c r="B17" s="156" t="s">
        <v>9</v>
      </c>
      <c r="C17" s="156"/>
      <c r="D17" s="156"/>
      <c r="E17" s="156"/>
      <c r="F17" s="156"/>
      <c r="G17" s="156"/>
      <c r="H17" s="156"/>
    </row>
    <row r="18" spans="1:8" ht="12.75" customHeight="1">
      <c r="A18" s="79"/>
      <c r="B18" s="3"/>
      <c r="C18" s="4"/>
      <c r="D18" s="4"/>
      <c r="E18" s="157" t="s">
        <v>261</v>
      </c>
      <c r="F18" s="157"/>
      <c r="G18" s="157"/>
      <c r="H18" s="157"/>
    </row>
    <row r="19" spans="1:8" ht="67.5" customHeight="1">
      <c r="A19" s="79"/>
      <c r="B19" s="80" t="s">
        <v>10</v>
      </c>
      <c r="C19" s="158" t="s">
        <v>11</v>
      </c>
      <c r="D19" s="159"/>
      <c r="E19" s="160"/>
      <c r="F19" s="6" t="s">
        <v>12</v>
      </c>
      <c r="G19" s="5" t="s">
        <v>13</v>
      </c>
      <c r="H19" s="5" t="s">
        <v>14</v>
      </c>
    </row>
    <row r="20" spans="1:8" s="2" customFormat="1" ht="12.75" customHeight="1">
      <c r="A20" s="79"/>
      <c r="B20" s="5" t="s">
        <v>15</v>
      </c>
      <c r="C20" s="7" t="s">
        <v>16</v>
      </c>
      <c r="D20" s="8"/>
      <c r="E20" s="9"/>
      <c r="F20" s="10"/>
      <c r="G20" s="123">
        <f>SUM(G21,G27,G37,G38,G39)</f>
        <v>1400604.42</v>
      </c>
      <c r="H20" s="118">
        <f>SUM(H21,H27,H37,H38,H39)</f>
        <v>1314630.83</v>
      </c>
    </row>
    <row r="21" spans="1:8" s="2" customFormat="1" ht="12.75" customHeight="1">
      <c r="A21" s="79"/>
      <c r="B21" s="11" t="s">
        <v>17</v>
      </c>
      <c r="C21" s="12" t="s">
        <v>18</v>
      </c>
      <c r="D21" s="13"/>
      <c r="E21" s="14"/>
      <c r="F21" s="10" t="s">
        <v>278</v>
      </c>
      <c r="G21" s="124">
        <f>SUM(G22:G26)</f>
        <v>1091.68</v>
      </c>
      <c r="H21" s="119">
        <f>SUM(H22:H26)</f>
        <v>1213</v>
      </c>
    </row>
    <row r="22" spans="1:8" s="2" customFormat="1" ht="12.75" customHeight="1">
      <c r="A22" s="79"/>
      <c r="B22" s="10" t="s">
        <v>19</v>
      </c>
      <c r="C22" s="15"/>
      <c r="D22" s="16" t="s">
        <v>20</v>
      </c>
      <c r="E22" s="17"/>
      <c r="F22" s="18"/>
      <c r="G22" s="124" t="s">
        <v>21</v>
      </c>
      <c r="H22" s="119" t="s">
        <v>21</v>
      </c>
    </row>
    <row r="23" spans="1:8" s="2" customFormat="1" ht="12.75" customHeight="1">
      <c r="A23" s="79"/>
      <c r="B23" s="10" t="s">
        <v>22</v>
      </c>
      <c r="C23" s="15"/>
      <c r="D23" s="16" t="s">
        <v>23</v>
      </c>
      <c r="E23" s="19"/>
      <c r="F23" s="20"/>
      <c r="G23" s="124">
        <v>1091.68</v>
      </c>
      <c r="H23" s="119">
        <v>1213</v>
      </c>
    </row>
    <row r="24" spans="1:8" s="2" customFormat="1" ht="12.75" customHeight="1">
      <c r="A24" s="79"/>
      <c r="B24" s="10" t="s">
        <v>24</v>
      </c>
      <c r="C24" s="15"/>
      <c r="D24" s="16" t="s">
        <v>25</v>
      </c>
      <c r="E24" s="19"/>
      <c r="F24" s="20"/>
      <c r="G24" s="124" t="s">
        <v>21</v>
      </c>
      <c r="H24" s="119" t="s">
        <v>21</v>
      </c>
    </row>
    <row r="25" spans="1:8" s="2" customFormat="1" ht="12.75" customHeight="1">
      <c r="A25" s="79"/>
      <c r="B25" s="10" t="s">
        <v>26</v>
      </c>
      <c r="C25" s="15"/>
      <c r="D25" s="16" t="s">
        <v>27</v>
      </c>
      <c r="E25" s="19"/>
      <c r="F25" s="11"/>
      <c r="G25" s="124" t="s">
        <v>21</v>
      </c>
      <c r="H25" s="119" t="s">
        <v>21</v>
      </c>
    </row>
    <row r="26" spans="1:8" s="2" customFormat="1" ht="12.75" customHeight="1">
      <c r="A26" s="79"/>
      <c r="B26" s="21" t="s">
        <v>28</v>
      </c>
      <c r="C26" s="15"/>
      <c r="D26" s="22" t="s">
        <v>29</v>
      </c>
      <c r="E26" s="17"/>
      <c r="F26" s="11"/>
      <c r="G26" s="124" t="s">
        <v>21</v>
      </c>
      <c r="H26" s="119" t="s">
        <v>21</v>
      </c>
    </row>
    <row r="27" spans="1:8" s="2" customFormat="1" ht="12.75" customHeight="1">
      <c r="A27" s="79"/>
      <c r="B27" s="23" t="s">
        <v>30</v>
      </c>
      <c r="C27" s="24" t="s">
        <v>31</v>
      </c>
      <c r="D27" s="25"/>
      <c r="E27" s="26"/>
      <c r="F27" s="11" t="s">
        <v>267</v>
      </c>
      <c r="G27" s="124">
        <f>SUM(G28:G36)</f>
        <v>1399512.74</v>
      </c>
      <c r="H27" s="119">
        <f>SUM(H28:H36)</f>
        <v>1313417.83</v>
      </c>
    </row>
    <row r="28" spans="1:8" s="2" customFormat="1" ht="12.75" customHeight="1">
      <c r="A28" s="79"/>
      <c r="B28" s="10" t="s">
        <v>32</v>
      </c>
      <c r="C28" s="15"/>
      <c r="D28" s="16" t="s">
        <v>33</v>
      </c>
      <c r="E28" s="19"/>
      <c r="F28" s="20"/>
      <c r="G28" s="124" t="s">
        <v>21</v>
      </c>
      <c r="H28" s="119" t="s">
        <v>21</v>
      </c>
    </row>
    <row r="29" spans="1:8" s="2" customFormat="1" ht="12.75" customHeight="1">
      <c r="A29" s="79"/>
      <c r="B29" s="10" t="s">
        <v>34</v>
      </c>
      <c r="C29" s="15"/>
      <c r="D29" s="16" t="s">
        <v>35</v>
      </c>
      <c r="E29" s="19"/>
      <c r="F29" s="20"/>
      <c r="G29" s="124">
        <v>999963.57</v>
      </c>
      <c r="H29" s="119">
        <v>1018089.78</v>
      </c>
    </row>
    <row r="30" spans="1:8" s="2" customFormat="1" ht="12.75" customHeight="1">
      <c r="A30" s="79"/>
      <c r="B30" s="10" t="s">
        <v>36</v>
      </c>
      <c r="C30" s="15"/>
      <c r="D30" s="16" t="s">
        <v>37</v>
      </c>
      <c r="E30" s="19"/>
      <c r="F30" s="20"/>
      <c r="G30" s="124" t="s">
        <v>21</v>
      </c>
      <c r="H30" s="119" t="s">
        <v>21</v>
      </c>
    </row>
    <row r="31" spans="1:8" s="2" customFormat="1" ht="12.75" customHeight="1">
      <c r="A31" s="79"/>
      <c r="B31" s="10" t="s">
        <v>38</v>
      </c>
      <c r="C31" s="15"/>
      <c r="D31" s="16" t="s">
        <v>39</v>
      </c>
      <c r="E31" s="19"/>
      <c r="F31" s="20"/>
      <c r="G31" s="124">
        <v>151785.65</v>
      </c>
      <c r="H31" s="119">
        <v>129945.83</v>
      </c>
    </row>
    <row r="32" spans="1:8" s="2" customFormat="1" ht="12.75" customHeight="1">
      <c r="A32" s="79"/>
      <c r="B32" s="10" t="s">
        <v>40</v>
      </c>
      <c r="C32" s="15"/>
      <c r="D32" s="16" t="s">
        <v>41</v>
      </c>
      <c r="E32" s="19"/>
      <c r="F32" s="20"/>
      <c r="G32" s="124">
        <v>55444.65</v>
      </c>
      <c r="H32" s="119">
        <v>62413.74</v>
      </c>
    </row>
    <row r="33" spans="1:8" s="2" customFormat="1" ht="12.75" customHeight="1">
      <c r="A33" s="79"/>
      <c r="B33" s="10" t="s">
        <v>42</v>
      </c>
      <c r="C33" s="15"/>
      <c r="D33" s="16" t="s">
        <v>43</v>
      </c>
      <c r="E33" s="19"/>
      <c r="F33" s="20"/>
      <c r="G33" s="124">
        <v>95736.53</v>
      </c>
      <c r="H33" s="119">
        <v>0</v>
      </c>
    </row>
    <row r="34" spans="1:8" s="2" customFormat="1" ht="12.75" customHeight="1">
      <c r="A34" s="79"/>
      <c r="B34" s="10" t="s">
        <v>44</v>
      </c>
      <c r="C34" s="15"/>
      <c r="D34" s="16" t="s">
        <v>45</v>
      </c>
      <c r="E34" s="19"/>
      <c r="F34" s="20"/>
      <c r="G34" s="124">
        <v>76582.34</v>
      </c>
      <c r="H34" s="119">
        <v>82968.479999999996</v>
      </c>
    </row>
    <row r="35" spans="1:8" s="2" customFormat="1" ht="12.75" customHeight="1">
      <c r="A35" s="79"/>
      <c r="B35" s="10" t="s">
        <v>46</v>
      </c>
      <c r="C35" s="81"/>
      <c r="D35" s="82" t="s">
        <v>47</v>
      </c>
      <c r="E35" s="83"/>
      <c r="F35" s="20"/>
      <c r="G35" s="124" t="s">
        <v>21</v>
      </c>
      <c r="H35" s="119" t="s">
        <v>21</v>
      </c>
    </row>
    <row r="36" spans="1:8" s="2" customFormat="1" ht="12.75" customHeight="1">
      <c r="A36" s="79"/>
      <c r="B36" s="10" t="s">
        <v>48</v>
      </c>
      <c r="C36" s="15"/>
      <c r="D36" s="16" t="s">
        <v>49</v>
      </c>
      <c r="E36" s="19"/>
      <c r="F36" s="11"/>
      <c r="G36" s="124">
        <v>20000</v>
      </c>
      <c r="H36" s="119">
        <v>20000</v>
      </c>
    </row>
    <row r="37" spans="1:8" s="2" customFormat="1" ht="12.75" customHeight="1">
      <c r="A37" s="79"/>
      <c r="B37" s="11" t="s">
        <v>50</v>
      </c>
      <c r="C37" s="27" t="s">
        <v>51</v>
      </c>
      <c r="D37" s="27"/>
      <c r="E37" s="28"/>
      <c r="F37" s="11"/>
      <c r="G37" s="124" t="s">
        <v>21</v>
      </c>
      <c r="H37" s="119" t="s">
        <v>21</v>
      </c>
    </row>
    <row r="38" spans="1:8" s="2" customFormat="1" ht="12.75" customHeight="1">
      <c r="A38" s="79"/>
      <c r="B38" s="11" t="s">
        <v>52</v>
      </c>
      <c r="C38" s="27" t="s">
        <v>53</v>
      </c>
      <c r="D38" s="27"/>
      <c r="E38" s="28"/>
      <c r="F38" s="20"/>
      <c r="G38" s="124" t="s">
        <v>21</v>
      </c>
      <c r="H38" s="119" t="s">
        <v>21</v>
      </c>
    </row>
    <row r="39" spans="1:8" s="2" customFormat="1" ht="12.75" customHeight="1">
      <c r="A39" s="79"/>
      <c r="B39" s="11" t="s">
        <v>54</v>
      </c>
      <c r="C39" s="27" t="s">
        <v>55</v>
      </c>
      <c r="D39" s="15"/>
      <c r="E39" s="29"/>
      <c r="F39" s="20"/>
      <c r="G39" s="124" t="s">
        <v>21</v>
      </c>
      <c r="H39" s="119" t="s">
        <v>21</v>
      </c>
    </row>
    <row r="40" spans="1:8" s="2" customFormat="1" ht="12.75" customHeight="1">
      <c r="A40" s="79"/>
      <c r="B40" s="5" t="s">
        <v>56</v>
      </c>
      <c r="C40" s="7" t="s">
        <v>57</v>
      </c>
      <c r="D40" s="8"/>
      <c r="E40" s="9"/>
      <c r="F40" s="20"/>
      <c r="G40" s="124" t="s">
        <v>21</v>
      </c>
      <c r="H40" s="119" t="s">
        <v>21</v>
      </c>
    </row>
    <row r="41" spans="1:8" s="2" customFormat="1" ht="12.75" customHeight="1">
      <c r="A41" s="79"/>
      <c r="B41" s="80" t="s">
        <v>58</v>
      </c>
      <c r="C41" s="84" t="s">
        <v>59</v>
      </c>
      <c r="D41" s="85"/>
      <c r="E41" s="86"/>
      <c r="F41" s="11"/>
      <c r="G41" s="123">
        <f>SUM(G42,G48,G49,G56,G57)</f>
        <v>699358.14999999991</v>
      </c>
      <c r="H41" s="118">
        <f>SUM(H42,H48,H49,H56,H57)</f>
        <v>235498.26</v>
      </c>
    </row>
    <row r="42" spans="1:8" s="2" customFormat="1" ht="12.75" customHeight="1">
      <c r="A42" s="79"/>
      <c r="B42" s="70" t="s">
        <v>17</v>
      </c>
      <c r="C42" s="87" t="s">
        <v>60</v>
      </c>
      <c r="D42" s="88"/>
      <c r="E42" s="89"/>
      <c r="F42" s="11" t="s">
        <v>268</v>
      </c>
      <c r="G42" s="124">
        <f>SUM(G43:G47)</f>
        <v>91.97</v>
      </c>
      <c r="H42" s="119">
        <f>SUM(H43:H47)</f>
        <v>311.44</v>
      </c>
    </row>
    <row r="43" spans="1:8" s="2" customFormat="1" ht="12.75" customHeight="1">
      <c r="A43" s="79"/>
      <c r="B43" s="90" t="s">
        <v>19</v>
      </c>
      <c r="C43" s="81"/>
      <c r="D43" s="82" t="s">
        <v>61</v>
      </c>
      <c r="E43" s="83"/>
      <c r="F43" s="20"/>
      <c r="G43" s="124" t="s">
        <v>21</v>
      </c>
      <c r="H43" s="119" t="s">
        <v>21</v>
      </c>
    </row>
    <row r="44" spans="1:8" s="2" customFormat="1" ht="12.75" customHeight="1">
      <c r="A44" s="79"/>
      <c r="B44" s="90" t="s">
        <v>22</v>
      </c>
      <c r="C44" s="81"/>
      <c r="D44" s="82" t="s">
        <v>62</v>
      </c>
      <c r="E44" s="83"/>
      <c r="F44" s="20"/>
      <c r="G44" s="124">
        <v>91.97</v>
      </c>
      <c r="H44" s="119">
        <v>311.44</v>
      </c>
    </row>
    <row r="45" spans="1:8" s="2" customFormat="1">
      <c r="A45" s="79"/>
      <c r="B45" s="90" t="s">
        <v>24</v>
      </c>
      <c r="C45" s="81"/>
      <c r="D45" s="82" t="s">
        <v>63</v>
      </c>
      <c r="E45" s="83"/>
      <c r="F45" s="20"/>
      <c r="G45" s="124" t="s">
        <v>21</v>
      </c>
      <c r="H45" s="119" t="s">
        <v>21</v>
      </c>
    </row>
    <row r="46" spans="1:8" s="2" customFormat="1">
      <c r="A46" s="79"/>
      <c r="B46" s="90" t="s">
        <v>26</v>
      </c>
      <c r="C46" s="81"/>
      <c r="D46" s="82" t="s">
        <v>64</v>
      </c>
      <c r="E46" s="83"/>
      <c r="F46" s="20"/>
      <c r="G46" s="124">
        <v>0</v>
      </c>
      <c r="H46" s="119">
        <v>0</v>
      </c>
    </row>
    <row r="47" spans="1:8" s="2" customFormat="1" ht="12.75" customHeight="1">
      <c r="A47" s="79"/>
      <c r="B47" s="90" t="s">
        <v>28</v>
      </c>
      <c r="C47" s="85"/>
      <c r="D47" s="138" t="s">
        <v>65</v>
      </c>
      <c r="E47" s="139"/>
      <c r="F47" s="20"/>
      <c r="G47" s="124" t="s">
        <v>21</v>
      </c>
      <c r="H47" s="119" t="s">
        <v>21</v>
      </c>
    </row>
    <row r="48" spans="1:8" s="2" customFormat="1" ht="12.75" customHeight="1">
      <c r="A48" s="79"/>
      <c r="B48" s="70" t="s">
        <v>30</v>
      </c>
      <c r="C48" s="91" t="s">
        <v>66</v>
      </c>
      <c r="D48" s="92"/>
      <c r="E48" s="93"/>
      <c r="F48" s="11" t="s">
        <v>269</v>
      </c>
      <c r="G48" s="124">
        <v>7406.5</v>
      </c>
      <c r="H48" s="119">
        <v>8295.58</v>
      </c>
    </row>
    <row r="49" spans="1:8" s="2" customFormat="1" ht="12.75" customHeight="1">
      <c r="A49" s="79"/>
      <c r="B49" s="70" t="s">
        <v>50</v>
      </c>
      <c r="C49" s="87" t="s">
        <v>67</v>
      </c>
      <c r="D49" s="88"/>
      <c r="E49" s="89"/>
      <c r="F49" s="11" t="s">
        <v>270</v>
      </c>
      <c r="G49" s="124">
        <f>SUM(G50:G55)</f>
        <v>635541.47</v>
      </c>
      <c r="H49" s="119">
        <f>SUM(H50:H55)</f>
        <v>204238.12000000002</v>
      </c>
    </row>
    <row r="50" spans="1:8" s="2" customFormat="1" ht="12.75" customHeight="1">
      <c r="A50" s="79"/>
      <c r="B50" s="90" t="s">
        <v>68</v>
      </c>
      <c r="C50" s="88"/>
      <c r="D50" s="94" t="s">
        <v>69</v>
      </c>
      <c r="E50" s="95"/>
      <c r="F50" s="11"/>
      <c r="G50" s="124" t="s">
        <v>21</v>
      </c>
      <c r="H50" s="119" t="s">
        <v>21</v>
      </c>
    </row>
    <row r="51" spans="1:8" s="2" customFormat="1" ht="12.75" customHeight="1">
      <c r="A51" s="79"/>
      <c r="B51" s="96" t="s">
        <v>70</v>
      </c>
      <c r="C51" s="81"/>
      <c r="D51" s="82" t="s">
        <v>71</v>
      </c>
      <c r="E51" s="97"/>
      <c r="F51" s="98"/>
      <c r="G51" s="124">
        <v>0</v>
      </c>
      <c r="H51" s="119">
        <v>0</v>
      </c>
    </row>
    <row r="52" spans="1:8" s="2" customFormat="1" ht="12.75" customHeight="1">
      <c r="A52" s="79"/>
      <c r="B52" s="90" t="s">
        <v>72</v>
      </c>
      <c r="C52" s="81"/>
      <c r="D52" s="82" t="s">
        <v>73</v>
      </c>
      <c r="E52" s="83"/>
      <c r="F52" s="11"/>
      <c r="G52" s="124">
        <v>0</v>
      </c>
      <c r="H52" s="119">
        <v>0</v>
      </c>
    </row>
    <row r="53" spans="1:8" s="2" customFormat="1" ht="12.75" customHeight="1">
      <c r="A53" s="79"/>
      <c r="B53" s="90" t="s">
        <v>74</v>
      </c>
      <c r="C53" s="81"/>
      <c r="D53" s="138" t="s">
        <v>75</v>
      </c>
      <c r="E53" s="139"/>
      <c r="F53" s="11"/>
      <c r="G53" s="124">
        <v>256.19</v>
      </c>
      <c r="H53" s="119">
        <v>834</v>
      </c>
    </row>
    <row r="54" spans="1:8" s="2" customFormat="1" ht="12.75" customHeight="1">
      <c r="A54" s="79"/>
      <c r="B54" s="90" t="s">
        <v>76</v>
      </c>
      <c r="C54" s="81"/>
      <c r="D54" s="82" t="s">
        <v>77</v>
      </c>
      <c r="E54" s="83"/>
      <c r="F54" s="11"/>
      <c r="G54" s="124">
        <v>635285.28</v>
      </c>
      <c r="H54" s="119">
        <v>203304.17</v>
      </c>
    </row>
    <row r="55" spans="1:8" s="2" customFormat="1" ht="12.75" customHeight="1">
      <c r="A55" s="79"/>
      <c r="B55" s="90" t="s">
        <v>78</v>
      </c>
      <c r="C55" s="81"/>
      <c r="D55" s="82" t="s">
        <v>79</v>
      </c>
      <c r="E55" s="83"/>
      <c r="F55" s="11"/>
      <c r="G55" s="124">
        <v>0</v>
      </c>
      <c r="H55" s="119">
        <v>99.95</v>
      </c>
    </row>
    <row r="56" spans="1:8" s="2" customFormat="1" ht="12.75" customHeight="1">
      <c r="A56" s="79"/>
      <c r="B56" s="70" t="s">
        <v>52</v>
      </c>
      <c r="C56" s="99" t="s">
        <v>80</v>
      </c>
      <c r="D56" s="99"/>
      <c r="E56" s="100"/>
      <c r="F56" s="11"/>
      <c r="G56" s="124" t="s">
        <v>21</v>
      </c>
      <c r="H56" s="119" t="s">
        <v>21</v>
      </c>
    </row>
    <row r="57" spans="1:8" s="2" customFormat="1" ht="12.75" customHeight="1">
      <c r="A57" s="79"/>
      <c r="B57" s="70" t="s">
        <v>54</v>
      </c>
      <c r="C57" s="99" t="s">
        <v>81</v>
      </c>
      <c r="D57" s="99"/>
      <c r="E57" s="100"/>
      <c r="F57" s="11" t="s">
        <v>271</v>
      </c>
      <c r="G57" s="124">
        <v>56318.21</v>
      </c>
      <c r="H57" s="119">
        <v>22653.119999999999</v>
      </c>
    </row>
    <row r="58" spans="1:8" s="2" customFormat="1" ht="12.75" customHeight="1">
      <c r="A58" s="79"/>
      <c r="B58" s="11"/>
      <c r="C58" s="24" t="s">
        <v>82</v>
      </c>
      <c r="D58" s="25"/>
      <c r="E58" s="26"/>
      <c r="F58" s="11"/>
      <c r="G58" s="124">
        <f>SUM(G20,G40,G41)</f>
        <v>2099962.5699999998</v>
      </c>
      <c r="H58" s="119">
        <f>SUM(H20,H40,H41)</f>
        <v>1550129.09</v>
      </c>
    </row>
    <row r="59" spans="1:8" s="2" customFormat="1" ht="12.75" customHeight="1">
      <c r="A59" s="79"/>
      <c r="B59" s="5" t="s">
        <v>83</v>
      </c>
      <c r="C59" s="7" t="s">
        <v>84</v>
      </c>
      <c r="D59" s="7"/>
      <c r="E59" s="30"/>
      <c r="F59" s="11" t="s">
        <v>272</v>
      </c>
      <c r="G59" s="123">
        <f>SUM(G60:G63)</f>
        <v>1460647.8199999998</v>
      </c>
      <c r="H59" s="118">
        <f>SUM(H60:H63)</f>
        <v>1343501.86</v>
      </c>
    </row>
    <row r="60" spans="1:8" s="2" customFormat="1" ht="12.75" customHeight="1">
      <c r="A60" s="79"/>
      <c r="B60" s="11" t="s">
        <v>17</v>
      </c>
      <c r="C60" s="27" t="s">
        <v>85</v>
      </c>
      <c r="D60" s="27"/>
      <c r="E60" s="28"/>
      <c r="F60" s="11"/>
      <c r="G60" s="124">
        <v>225290.2</v>
      </c>
      <c r="H60" s="119">
        <v>242082.86</v>
      </c>
    </row>
    <row r="61" spans="1:8" s="2" customFormat="1" ht="12.75" customHeight="1">
      <c r="A61" s="79"/>
      <c r="B61" s="23" t="s">
        <v>30</v>
      </c>
      <c r="C61" s="24" t="s">
        <v>86</v>
      </c>
      <c r="D61" s="25"/>
      <c r="E61" s="26"/>
      <c r="F61" s="23"/>
      <c r="G61" s="124">
        <v>911100.03</v>
      </c>
      <c r="H61" s="119">
        <v>791255.39</v>
      </c>
    </row>
    <row r="62" spans="1:8" s="2" customFormat="1" ht="12.75" customHeight="1">
      <c r="A62" s="79"/>
      <c r="B62" s="11" t="s">
        <v>50</v>
      </c>
      <c r="C62" s="148" t="s">
        <v>87</v>
      </c>
      <c r="D62" s="149"/>
      <c r="E62" s="150"/>
      <c r="F62" s="11"/>
      <c r="G62" s="124">
        <v>307098.65000000002</v>
      </c>
      <c r="H62" s="119">
        <v>294378.08</v>
      </c>
    </row>
    <row r="63" spans="1:8" s="2" customFormat="1" ht="12.75" customHeight="1">
      <c r="A63" s="79"/>
      <c r="B63" s="11" t="s">
        <v>88</v>
      </c>
      <c r="C63" s="27" t="s">
        <v>89</v>
      </c>
      <c r="D63" s="15"/>
      <c r="E63" s="29"/>
      <c r="F63" s="11"/>
      <c r="G63" s="124">
        <v>17158.939999999999</v>
      </c>
      <c r="H63" s="119">
        <v>15785.53</v>
      </c>
    </row>
    <row r="64" spans="1:8" s="2" customFormat="1" ht="12.75" customHeight="1">
      <c r="A64" s="79"/>
      <c r="B64" s="5" t="s">
        <v>90</v>
      </c>
      <c r="C64" s="7" t="s">
        <v>91</v>
      </c>
      <c r="D64" s="8"/>
      <c r="E64" s="9"/>
      <c r="F64" s="11"/>
      <c r="G64" s="123">
        <f>SUM(G65,G69)</f>
        <v>631535.80000000005</v>
      </c>
      <c r="H64" s="118">
        <f>SUM(H65,H69)</f>
        <v>204271.56999999998</v>
      </c>
    </row>
    <row r="65" spans="1:8" s="2" customFormat="1" ht="12.75" customHeight="1">
      <c r="A65" s="79"/>
      <c r="B65" s="11" t="s">
        <v>17</v>
      </c>
      <c r="C65" s="12" t="s">
        <v>92</v>
      </c>
      <c r="D65" s="31"/>
      <c r="E65" s="32"/>
      <c r="F65" s="11" t="s">
        <v>273</v>
      </c>
      <c r="G65" s="124">
        <f>SUM(G66:G68)</f>
        <v>17593.68</v>
      </c>
      <c r="H65" s="119">
        <f>SUM(H66:H68)</f>
        <v>17593.68</v>
      </c>
    </row>
    <row r="66" spans="1:8" s="2" customFormat="1">
      <c r="A66" s="79"/>
      <c r="B66" s="10" t="s">
        <v>19</v>
      </c>
      <c r="C66" s="33"/>
      <c r="D66" s="16" t="s">
        <v>93</v>
      </c>
      <c r="E66" s="34"/>
      <c r="F66" s="11"/>
      <c r="G66" s="124" t="s">
        <v>21</v>
      </c>
      <c r="H66" s="119" t="s">
        <v>21</v>
      </c>
    </row>
    <row r="67" spans="1:8" s="2" customFormat="1" ht="12.75" customHeight="1">
      <c r="A67" s="79"/>
      <c r="B67" s="10" t="s">
        <v>22</v>
      </c>
      <c r="C67" s="15"/>
      <c r="D67" s="16" t="s">
        <v>94</v>
      </c>
      <c r="E67" s="19"/>
      <c r="F67" s="11"/>
      <c r="G67" s="124">
        <v>17593.68</v>
      </c>
      <c r="H67" s="119">
        <v>17593.68</v>
      </c>
    </row>
    <row r="68" spans="1:8" s="2" customFormat="1" ht="12.75" customHeight="1">
      <c r="A68" s="79"/>
      <c r="B68" s="10" t="s">
        <v>95</v>
      </c>
      <c r="C68" s="15"/>
      <c r="D68" s="16" t="s">
        <v>96</v>
      </c>
      <c r="E68" s="19"/>
      <c r="F68" s="20"/>
      <c r="G68" s="124" t="s">
        <v>21</v>
      </c>
      <c r="H68" s="119" t="s">
        <v>21</v>
      </c>
    </row>
    <row r="69" spans="1:8" s="59" customFormat="1" ht="12.75" customHeight="1">
      <c r="A69" s="79"/>
      <c r="B69" s="70" t="s">
        <v>30</v>
      </c>
      <c r="C69" s="101" t="s">
        <v>97</v>
      </c>
      <c r="D69" s="102"/>
      <c r="E69" s="103"/>
      <c r="F69" s="70" t="s">
        <v>274</v>
      </c>
      <c r="G69" s="124">
        <f>SUM(G70:G75,G78:G83)</f>
        <v>613942.12</v>
      </c>
      <c r="H69" s="119">
        <f>SUM(H70:H75,H78:H83)</f>
        <v>186677.88999999998</v>
      </c>
    </row>
    <row r="70" spans="1:8" s="2" customFormat="1" ht="12.75" customHeight="1">
      <c r="A70" s="79"/>
      <c r="B70" s="10" t="s">
        <v>32</v>
      </c>
      <c r="C70" s="15"/>
      <c r="D70" s="16" t="s">
        <v>98</v>
      </c>
      <c r="E70" s="17"/>
      <c r="F70" s="11"/>
      <c r="G70" s="124" t="s">
        <v>21</v>
      </c>
      <c r="H70" s="119" t="s">
        <v>21</v>
      </c>
    </row>
    <row r="71" spans="1:8" s="2" customFormat="1" ht="12.75" customHeight="1">
      <c r="A71" s="79"/>
      <c r="B71" s="10" t="s">
        <v>34</v>
      </c>
      <c r="C71" s="33"/>
      <c r="D71" s="16" t="s">
        <v>99</v>
      </c>
      <c r="E71" s="34"/>
      <c r="F71" s="11"/>
      <c r="G71" s="124" t="s">
        <v>21</v>
      </c>
      <c r="H71" s="119" t="s">
        <v>21</v>
      </c>
    </row>
    <row r="72" spans="1:8" s="2" customFormat="1">
      <c r="A72" s="79"/>
      <c r="B72" s="10" t="s">
        <v>36</v>
      </c>
      <c r="C72" s="33"/>
      <c r="D72" s="16" t="s">
        <v>100</v>
      </c>
      <c r="E72" s="34"/>
      <c r="F72" s="11"/>
      <c r="G72" s="124" t="s">
        <v>21</v>
      </c>
      <c r="H72" s="119" t="s">
        <v>21</v>
      </c>
    </row>
    <row r="73" spans="1:8" s="2" customFormat="1">
      <c r="A73" s="79"/>
      <c r="B73" s="35" t="s">
        <v>38</v>
      </c>
      <c r="C73" s="88"/>
      <c r="D73" s="104" t="s">
        <v>101</v>
      </c>
      <c r="E73" s="95"/>
      <c r="F73" s="11"/>
      <c r="G73" s="124" t="s">
        <v>21</v>
      </c>
      <c r="H73" s="119" t="s">
        <v>21</v>
      </c>
    </row>
    <row r="74" spans="1:8" s="2" customFormat="1">
      <c r="A74" s="79"/>
      <c r="B74" s="11" t="s">
        <v>40</v>
      </c>
      <c r="C74" s="22"/>
      <c r="D74" s="22" t="s">
        <v>102</v>
      </c>
      <c r="E74" s="17"/>
      <c r="F74" s="36"/>
      <c r="G74" s="124" t="s">
        <v>21</v>
      </c>
      <c r="H74" s="119" t="s">
        <v>21</v>
      </c>
    </row>
    <row r="75" spans="1:8" s="2" customFormat="1" ht="12.75" customHeight="1">
      <c r="A75" s="79"/>
      <c r="B75" s="37" t="s">
        <v>42</v>
      </c>
      <c r="C75" s="102"/>
      <c r="D75" s="105" t="s">
        <v>103</v>
      </c>
      <c r="E75" s="106"/>
      <c r="F75" s="11"/>
      <c r="G75" s="124">
        <f>SUM(G76,G77)</f>
        <v>0</v>
      </c>
      <c r="H75" s="119">
        <f>SUM(H76,H77)</f>
        <v>0</v>
      </c>
    </row>
    <row r="76" spans="1:8" s="2" customFormat="1" ht="12.75" customHeight="1">
      <c r="A76" s="79"/>
      <c r="B76" s="90" t="s">
        <v>104</v>
      </c>
      <c r="C76" s="81"/>
      <c r="D76" s="97"/>
      <c r="E76" s="83" t="s">
        <v>105</v>
      </c>
      <c r="F76" s="11"/>
      <c r="G76" s="124">
        <v>0</v>
      </c>
      <c r="H76" s="119">
        <v>0</v>
      </c>
    </row>
    <row r="77" spans="1:8" s="2" customFormat="1" ht="12.75" customHeight="1">
      <c r="A77" s="79"/>
      <c r="B77" s="90" t="s">
        <v>106</v>
      </c>
      <c r="C77" s="81"/>
      <c r="D77" s="97"/>
      <c r="E77" s="83" t="s">
        <v>107</v>
      </c>
      <c r="F77" s="20"/>
      <c r="G77" s="124" t="s">
        <v>21</v>
      </c>
      <c r="H77" s="119" t="s">
        <v>21</v>
      </c>
    </row>
    <row r="78" spans="1:8" s="2" customFormat="1" ht="12.75" customHeight="1">
      <c r="A78" s="79"/>
      <c r="B78" s="90" t="s">
        <v>44</v>
      </c>
      <c r="C78" s="92"/>
      <c r="D78" s="107" t="s">
        <v>108</v>
      </c>
      <c r="E78" s="64"/>
      <c r="F78" s="20"/>
      <c r="G78" s="124">
        <v>0</v>
      </c>
      <c r="H78" s="119">
        <v>0</v>
      </c>
    </row>
    <row r="79" spans="1:8" s="2" customFormat="1" ht="12.75" customHeight="1">
      <c r="A79" s="79"/>
      <c r="B79" s="90" t="s">
        <v>46</v>
      </c>
      <c r="C79" s="108"/>
      <c r="D79" s="82" t="s">
        <v>109</v>
      </c>
      <c r="E79" s="109"/>
      <c r="F79" s="11"/>
      <c r="G79" s="124" t="s">
        <v>21</v>
      </c>
      <c r="H79" s="119" t="s">
        <v>21</v>
      </c>
    </row>
    <row r="80" spans="1:8" s="2" customFormat="1" ht="12.75" customHeight="1">
      <c r="A80" s="79"/>
      <c r="B80" s="90" t="s">
        <v>48</v>
      </c>
      <c r="C80" s="15"/>
      <c r="D80" s="16" t="s">
        <v>110</v>
      </c>
      <c r="E80" s="19"/>
      <c r="F80" s="11"/>
      <c r="G80" s="124">
        <v>3799.76</v>
      </c>
      <c r="H80" s="119">
        <v>3096.43</v>
      </c>
    </row>
    <row r="81" spans="1:8" s="2" customFormat="1" ht="12.75" customHeight="1">
      <c r="A81" s="79"/>
      <c r="B81" s="90" t="s">
        <v>111</v>
      </c>
      <c r="C81" s="15"/>
      <c r="D81" s="16" t="s">
        <v>112</v>
      </c>
      <c r="E81" s="19"/>
      <c r="F81" s="11"/>
      <c r="G81" s="124">
        <v>429158.74</v>
      </c>
      <c r="H81" s="119">
        <v>0</v>
      </c>
    </row>
    <row r="82" spans="1:8" s="2" customFormat="1" ht="12.75" customHeight="1">
      <c r="A82" s="79"/>
      <c r="B82" s="10" t="s">
        <v>113</v>
      </c>
      <c r="C82" s="81"/>
      <c r="D82" s="82" t="s">
        <v>114</v>
      </c>
      <c r="E82" s="83"/>
      <c r="F82" s="11"/>
      <c r="G82" s="124">
        <v>180939.62</v>
      </c>
      <c r="H82" s="119">
        <v>183569.83</v>
      </c>
    </row>
    <row r="83" spans="1:8" s="2" customFormat="1" ht="12.75" customHeight="1">
      <c r="A83" s="79"/>
      <c r="B83" s="10" t="s">
        <v>115</v>
      </c>
      <c r="C83" s="15"/>
      <c r="D83" s="16" t="s">
        <v>116</v>
      </c>
      <c r="E83" s="19"/>
      <c r="F83" s="20"/>
      <c r="G83" s="124">
        <v>44</v>
      </c>
      <c r="H83" s="119">
        <v>11.63</v>
      </c>
    </row>
    <row r="84" spans="1:8" s="2" customFormat="1" ht="12.75" customHeight="1">
      <c r="A84" s="79"/>
      <c r="B84" s="5" t="s">
        <v>117</v>
      </c>
      <c r="C84" s="38" t="s">
        <v>118</v>
      </c>
      <c r="D84" s="39"/>
      <c r="E84" s="40"/>
      <c r="F84" s="20" t="s">
        <v>275</v>
      </c>
      <c r="G84" s="123">
        <f>SUM(G85,G86,G89,G90)</f>
        <v>7778.9499999990994</v>
      </c>
      <c r="H84" s="118">
        <f>SUM(H85,H86,H89,H90)</f>
        <v>2355.6600000006101</v>
      </c>
    </row>
    <row r="85" spans="1:8" s="2" customFormat="1" ht="12.75" customHeight="1">
      <c r="A85" s="79"/>
      <c r="B85" s="11" t="s">
        <v>17</v>
      </c>
      <c r="C85" s="27" t="s">
        <v>119</v>
      </c>
      <c r="D85" s="15"/>
      <c r="E85" s="29"/>
      <c r="F85" s="20"/>
      <c r="G85" s="124" t="s">
        <v>21</v>
      </c>
      <c r="H85" s="119" t="s">
        <v>21</v>
      </c>
    </row>
    <row r="86" spans="1:8" s="2" customFormat="1" ht="12.75" customHeight="1">
      <c r="A86" s="79"/>
      <c r="B86" s="11" t="s">
        <v>30</v>
      </c>
      <c r="C86" s="12" t="s">
        <v>120</v>
      </c>
      <c r="D86" s="31"/>
      <c r="E86" s="32"/>
      <c r="F86" s="11"/>
      <c r="G86" s="124">
        <f>SUM(G87,G88)</f>
        <v>0</v>
      </c>
      <c r="H86" s="119">
        <f>SUM(H87,H88)</f>
        <v>0</v>
      </c>
    </row>
    <row r="87" spans="1:8" s="2" customFormat="1" ht="12.75" customHeight="1">
      <c r="A87" s="79"/>
      <c r="B87" s="10" t="s">
        <v>32</v>
      </c>
      <c r="C87" s="15"/>
      <c r="D87" s="16" t="s">
        <v>121</v>
      </c>
      <c r="E87" s="19"/>
      <c r="F87" s="11"/>
      <c r="G87" s="124" t="s">
        <v>21</v>
      </c>
      <c r="H87" s="119" t="s">
        <v>21</v>
      </c>
    </row>
    <row r="88" spans="1:8" s="2" customFormat="1" ht="12.75" customHeight="1">
      <c r="A88" s="79"/>
      <c r="B88" s="10" t="s">
        <v>34</v>
      </c>
      <c r="C88" s="15"/>
      <c r="D88" s="16" t="s">
        <v>122</v>
      </c>
      <c r="E88" s="19"/>
      <c r="F88" s="11"/>
      <c r="G88" s="124" t="s">
        <v>21</v>
      </c>
      <c r="H88" s="119" t="s">
        <v>21</v>
      </c>
    </row>
    <row r="89" spans="1:8" s="2" customFormat="1" ht="12.75" customHeight="1">
      <c r="A89" s="79"/>
      <c r="B89" s="70" t="s">
        <v>50</v>
      </c>
      <c r="C89" s="97" t="s">
        <v>123</v>
      </c>
      <c r="D89" s="97"/>
      <c r="E89" s="110"/>
      <c r="F89" s="11"/>
      <c r="G89" s="124" t="s">
        <v>21</v>
      </c>
      <c r="H89" s="119" t="s">
        <v>21</v>
      </c>
    </row>
    <row r="90" spans="1:8" s="2" customFormat="1" ht="12.75" customHeight="1">
      <c r="A90" s="79"/>
      <c r="B90" s="23" t="s">
        <v>52</v>
      </c>
      <c r="C90" s="24" t="s">
        <v>124</v>
      </c>
      <c r="D90" s="25"/>
      <c r="E90" s="26"/>
      <c r="F90" s="11"/>
      <c r="G90" s="124">
        <f>SUM(G91:G92)</f>
        <v>7778.9499999990994</v>
      </c>
      <c r="H90" s="119">
        <f>SUM(H91:H92)</f>
        <v>2355.6600000006101</v>
      </c>
    </row>
    <row r="91" spans="1:8" s="2" customFormat="1" ht="12.75" customHeight="1">
      <c r="A91" s="79"/>
      <c r="B91" s="10" t="s">
        <v>125</v>
      </c>
      <c r="C91" s="8"/>
      <c r="D91" s="16" t="s">
        <v>126</v>
      </c>
      <c r="E91" s="41"/>
      <c r="F91" s="20"/>
      <c r="G91" s="124">
        <v>5423.2899999990996</v>
      </c>
      <c r="H91" s="119">
        <v>-925.83999999938999</v>
      </c>
    </row>
    <row r="92" spans="1:8" s="2" customFormat="1" ht="12.75" customHeight="1">
      <c r="A92" s="79"/>
      <c r="B92" s="10" t="s">
        <v>127</v>
      </c>
      <c r="C92" s="8"/>
      <c r="D92" s="16" t="s">
        <v>128</v>
      </c>
      <c r="E92" s="41"/>
      <c r="F92" s="20"/>
      <c r="G92" s="124">
        <v>2355.66</v>
      </c>
      <c r="H92" s="119">
        <v>3281.5</v>
      </c>
    </row>
    <row r="93" spans="1:8" s="2" customFormat="1" ht="12.75" customHeight="1">
      <c r="A93" s="79"/>
      <c r="B93" s="5" t="s">
        <v>129</v>
      </c>
      <c r="C93" s="38" t="s">
        <v>130</v>
      </c>
      <c r="D93" s="40"/>
      <c r="E93" s="40"/>
      <c r="F93" s="20"/>
      <c r="G93" s="123"/>
      <c r="H93" s="118"/>
    </row>
    <row r="94" spans="1:8" s="2" customFormat="1" ht="25.5" customHeight="1">
      <c r="A94" s="79"/>
      <c r="B94" s="5"/>
      <c r="C94" s="137" t="s">
        <v>131</v>
      </c>
      <c r="D94" s="138"/>
      <c r="E94" s="139"/>
      <c r="F94" s="11"/>
      <c r="G94" s="125">
        <f>SUM(G59,G64,G84,G93)</f>
        <v>2099962.5699999989</v>
      </c>
      <c r="H94" s="120">
        <f>SUM(H59,H64,H84,H93)</f>
        <v>1550129.0900000008</v>
      </c>
    </row>
    <row r="95" spans="1:8" s="2" customFormat="1">
      <c r="A95" s="79"/>
      <c r="B95" s="111"/>
      <c r="C95" s="43"/>
      <c r="D95" s="43"/>
      <c r="E95" s="43"/>
      <c r="F95" s="43"/>
    </row>
    <row r="96" spans="1:8" s="2" customFormat="1" ht="12.75" customHeight="1">
      <c r="A96" s="79"/>
      <c r="B96" s="140" t="s">
        <v>264</v>
      </c>
      <c r="C96" s="141"/>
      <c r="D96" s="141"/>
      <c r="E96" s="141"/>
      <c r="F96" s="42"/>
      <c r="G96" s="142" t="s">
        <v>132</v>
      </c>
      <c r="H96" s="142"/>
    </row>
    <row r="97" spans="1:8" s="2" customFormat="1" ht="12.75" customHeight="1">
      <c r="A97" s="79"/>
      <c r="B97" s="143" t="s">
        <v>133</v>
      </c>
      <c r="C97" s="143"/>
      <c r="D97" s="143"/>
      <c r="E97" s="143"/>
      <c r="F97" s="2" t="s">
        <v>134</v>
      </c>
      <c r="G97" s="144" t="s">
        <v>135</v>
      </c>
      <c r="H97" s="144"/>
    </row>
    <row r="98" spans="1:8" s="2" customFormat="1">
      <c r="A98" s="79"/>
      <c r="B98" s="4"/>
      <c r="C98" s="4"/>
      <c r="D98" s="4"/>
      <c r="E98" s="4"/>
      <c r="F98" s="4"/>
      <c r="G98" s="4"/>
      <c r="H98" s="4"/>
    </row>
    <row r="99" spans="1:8" s="2" customFormat="1" ht="24" customHeight="1">
      <c r="A99" s="79"/>
      <c r="B99" s="145" t="s">
        <v>265</v>
      </c>
      <c r="C99" s="146"/>
      <c r="D99" s="146"/>
      <c r="E99" s="146"/>
      <c r="F99" s="112"/>
      <c r="G99" s="147" t="s">
        <v>136</v>
      </c>
      <c r="H99" s="147"/>
    </row>
    <row r="100" spans="1:8" s="2" customFormat="1" ht="12.75" customHeight="1">
      <c r="A100" s="79"/>
      <c r="B100" s="135" t="s">
        <v>137</v>
      </c>
      <c r="C100" s="135"/>
      <c r="D100" s="135"/>
      <c r="E100" s="135"/>
      <c r="F100" s="59" t="s">
        <v>134</v>
      </c>
      <c r="G100" s="136" t="s">
        <v>135</v>
      </c>
      <c r="H100" s="136"/>
    </row>
    <row r="101" spans="1:8" s="2" customFormat="1">
      <c r="A101" s="79"/>
    </row>
    <row r="102" spans="1:8" s="2" customFormat="1">
      <c r="A102" s="79"/>
    </row>
    <row r="103" spans="1:8" s="2" customFormat="1">
      <c r="A103" s="79"/>
    </row>
    <row r="104" spans="1:8" s="2" customFormat="1">
      <c r="A104" s="79"/>
    </row>
    <row r="105" spans="1:8" s="2" customFormat="1">
      <c r="A105" s="79"/>
    </row>
    <row r="106" spans="1:8" s="2" customFormat="1">
      <c r="A106" s="79"/>
    </row>
    <row r="107" spans="1:8" s="2" customFormat="1">
      <c r="A107" s="79"/>
    </row>
    <row r="108" spans="1:8" s="2" customFormat="1">
      <c r="A108" s="79"/>
    </row>
    <row r="109" spans="1:8" s="2" customFormat="1">
      <c r="A109" s="79"/>
    </row>
    <row r="110" spans="1:8" s="2" customFormat="1">
      <c r="A110" s="79"/>
    </row>
    <row r="111" spans="1:8" s="2" customFormat="1">
      <c r="A111" s="79"/>
    </row>
    <row r="112" spans="1:8" s="2" customFormat="1">
      <c r="A112" s="79"/>
    </row>
    <row r="113" spans="1:1" s="2" customFormat="1">
      <c r="A113" s="79"/>
    </row>
    <row r="114" spans="1:1" s="2" customFormat="1">
      <c r="A114" s="79"/>
    </row>
    <row r="115" spans="1:1" s="2" customFormat="1">
      <c r="A115" s="79"/>
    </row>
    <row r="116" spans="1:1" s="2" customFormat="1">
      <c r="A116" s="79"/>
    </row>
    <row r="117" spans="1:1" s="2" customFormat="1">
      <c r="A117" s="79"/>
    </row>
    <row r="118" spans="1:1" s="2" customFormat="1">
      <c r="A118" s="79"/>
    </row>
    <row r="119" spans="1:1" s="2" customFormat="1">
      <c r="A119"/>
    </row>
  </sheetData>
  <mergeCells count="27">
    <mergeCell ref="B8:H8"/>
    <mergeCell ref="B1:H1"/>
    <mergeCell ref="F2:H2"/>
    <mergeCell ref="F3:H3"/>
    <mergeCell ref="B5:H6"/>
    <mergeCell ref="B7:H7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64"/>
  <sheetViews>
    <sheetView zoomScaleNormal="100" workbookViewId="0">
      <selection activeCell="B15" sqref="B15:J15"/>
    </sheetView>
  </sheetViews>
  <sheetFormatPr defaultRowHeight="12.75"/>
  <cols>
    <col min="1" max="1" width="3.140625" style="44" customWidth="1"/>
    <col min="2" max="2" width="8" style="44" customWidth="1"/>
    <col min="3" max="3" width="1.5703125" style="44" hidden="1" customWidth="1"/>
    <col min="4" max="4" width="30.140625" style="44" customWidth="1"/>
    <col min="5" max="5" width="18.28515625" style="44" customWidth="1"/>
    <col min="6" max="6" width="9.140625" style="44" hidden="1" customWidth="1"/>
    <col min="7" max="7" width="11.7109375" style="44" customWidth="1"/>
    <col min="8" max="8" width="13.140625" style="44" customWidth="1"/>
    <col min="9" max="9" width="14.7109375" style="44" customWidth="1"/>
    <col min="10" max="10" width="15.85546875" style="44" customWidth="1"/>
    <col min="11" max="16384" width="9.140625" style="44"/>
  </cols>
  <sheetData>
    <row r="1" spans="2:10">
      <c r="B1" s="200" t="s">
        <v>0</v>
      </c>
      <c r="C1" s="200"/>
      <c r="D1" s="200"/>
      <c r="E1" s="200"/>
      <c r="F1" s="200"/>
      <c r="G1" s="200"/>
      <c r="H1" s="200"/>
      <c r="I1" s="200"/>
      <c r="J1" s="200"/>
    </row>
    <row r="2" spans="2:10" ht="15.75" customHeight="1">
      <c r="E2" s="45"/>
      <c r="H2" s="46" t="s">
        <v>138</v>
      </c>
      <c r="I2" s="47"/>
      <c r="J2" s="47"/>
    </row>
    <row r="3" spans="2:10" ht="15.75" customHeight="1">
      <c r="H3" s="46" t="s">
        <v>2</v>
      </c>
      <c r="I3" s="47"/>
      <c r="J3" s="47"/>
    </row>
    <row r="4" spans="2:10" ht="7.5" customHeight="1"/>
    <row r="5" spans="2:10" ht="15.75" customHeight="1">
      <c r="B5" s="201" t="s">
        <v>139</v>
      </c>
      <c r="C5" s="201"/>
      <c r="D5" s="201"/>
      <c r="E5" s="201"/>
      <c r="F5" s="201"/>
      <c r="G5" s="201"/>
      <c r="H5" s="201"/>
      <c r="I5" s="201"/>
      <c r="J5" s="201"/>
    </row>
    <row r="6" spans="2:10" ht="15.75" customHeight="1">
      <c r="B6" s="202" t="s">
        <v>140</v>
      </c>
      <c r="C6" s="202"/>
      <c r="D6" s="202"/>
      <c r="E6" s="202"/>
      <c r="F6" s="202"/>
      <c r="G6" s="202"/>
      <c r="H6" s="202"/>
      <c r="I6" s="202"/>
      <c r="J6" s="202"/>
    </row>
    <row r="7" spans="2:10" ht="15.75" customHeight="1">
      <c r="B7" s="203" t="s">
        <v>4</v>
      </c>
      <c r="C7" s="203"/>
      <c r="D7" s="203"/>
      <c r="E7" s="203"/>
      <c r="F7" s="203"/>
      <c r="G7" s="203"/>
      <c r="H7" s="203"/>
      <c r="I7" s="203"/>
      <c r="J7" s="203"/>
    </row>
    <row r="8" spans="2:10" ht="15" customHeight="1">
      <c r="B8" s="190" t="s">
        <v>141</v>
      </c>
      <c r="C8" s="190"/>
      <c r="D8" s="190"/>
      <c r="E8" s="190"/>
      <c r="F8" s="190"/>
      <c r="G8" s="190"/>
      <c r="H8" s="190"/>
      <c r="I8" s="190"/>
      <c r="J8" s="190"/>
    </row>
    <row r="9" spans="2:10" ht="15" customHeight="1">
      <c r="B9" s="199" t="s">
        <v>6</v>
      </c>
      <c r="C9" s="199"/>
      <c r="D9" s="199"/>
      <c r="E9" s="199"/>
      <c r="F9" s="199"/>
      <c r="G9" s="199"/>
      <c r="H9" s="199"/>
      <c r="I9" s="199"/>
      <c r="J9" s="199"/>
    </row>
    <row r="10" spans="2:10" ht="15" customHeight="1">
      <c r="B10" s="190" t="s">
        <v>142</v>
      </c>
      <c r="C10" s="190"/>
      <c r="D10" s="190"/>
      <c r="E10" s="190"/>
      <c r="F10" s="190"/>
      <c r="G10" s="190"/>
      <c r="H10" s="190"/>
      <c r="I10" s="190"/>
      <c r="J10" s="190"/>
    </row>
    <row r="11" spans="2:10" ht="15" customHeight="1">
      <c r="B11" s="191" t="s">
        <v>143</v>
      </c>
      <c r="C11" s="191"/>
      <c r="D11" s="191"/>
      <c r="E11" s="191"/>
      <c r="F11" s="191"/>
      <c r="G11" s="191"/>
      <c r="H11" s="191"/>
      <c r="I11" s="191"/>
      <c r="J11" s="191"/>
    </row>
    <row r="12" spans="2:10" ht="15" customHeight="1">
      <c r="B12" s="192"/>
      <c r="C12" s="192"/>
      <c r="D12" s="192"/>
      <c r="E12" s="192"/>
      <c r="F12" s="192"/>
      <c r="G12" s="192"/>
      <c r="H12" s="192"/>
      <c r="I12" s="192"/>
      <c r="J12" s="192"/>
    </row>
    <row r="13" spans="2:10" ht="14.25">
      <c r="B13" s="193" t="s">
        <v>144</v>
      </c>
      <c r="C13" s="193"/>
      <c r="D13" s="193"/>
      <c r="E13" s="193"/>
      <c r="F13" s="193"/>
      <c r="G13" s="193"/>
      <c r="H13" s="193"/>
      <c r="I13" s="193"/>
      <c r="J13" s="193"/>
    </row>
    <row r="14" spans="2:10" ht="9.75" customHeight="1">
      <c r="B14" s="191"/>
      <c r="C14" s="191"/>
      <c r="D14" s="191"/>
      <c r="E14" s="191"/>
      <c r="F14" s="191"/>
      <c r="G14" s="191"/>
      <c r="H14" s="191"/>
      <c r="I14" s="191"/>
      <c r="J14" s="191"/>
    </row>
    <row r="15" spans="2:10" ht="14.25">
      <c r="B15" s="193" t="s">
        <v>279</v>
      </c>
      <c r="C15" s="193"/>
      <c r="D15" s="193"/>
      <c r="E15" s="193"/>
      <c r="F15" s="193"/>
      <c r="G15" s="193"/>
      <c r="H15" s="193"/>
      <c r="I15" s="193"/>
      <c r="J15" s="193"/>
    </row>
    <row r="16" spans="2:10" ht="9" customHeight="1">
      <c r="B16" s="122"/>
      <c r="C16" s="132"/>
      <c r="D16" s="132"/>
      <c r="E16" s="132"/>
      <c r="F16" s="132"/>
      <c r="G16" s="132"/>
      <c r="H16" s="132"/>
      <c r="I16" s="132"/>
      <c r="J16" s="132"/>
    </row>
    <row r="17" spans="2:10" ht="15" customHeight="1">
      <c r="B17" s="194" t="s">
        <v>280</v>
      </c>
      <c r="C17" s="194"/>
      <c r="D17" s="194"/>
      <c r="E17" s="194"/>
      <c r="F17" s="194"/>
      <c r="G17" s="194"/>
      <c r="H17" s="194"/>
      <c r="I17" s="194"/>
      <c r="J17" s="194"/>
    </row>
    <row r="18" spans="2:10" ht="15" customHeight="1">
      <c r="B18" s="191" t="s">
        <v>9</v>
      </c>
      <c r="C18" s="191"/>
      <c r="D18" s="191"/>
      <c r="E18" s="191"/>
      <c r="F18" s="191"/>
      <c r="G18" s="191"/>
      <c r="H18" s="191"/>
      <c r="I18" s="191"/>
      <c r="J18" s="191"/>
    </row>
    <row r="19" spans="2:10" s="113" customFormat="1" ht="15" customHeight="1">
      <c r="B19" s="195" t="s">
        <v>261</v>
      </c>
      <c r="C19" s="195"/>
      <c r="D19" s="195"/>
      <c r="E19" s="195"/>
      <c r="F19" s="195"/>
      <c r="G19" s="195"/>
      <c r="H19" s="195"/>
      <c r="I19" s="195"/>
      <c r="J19" s="195"/>
    </row>
    <row r="20" spans="2:10" s="49" customFormat="1" ht="47.25">
      <c r="B20" s="196" t="s">
        <v>10</v>
      </c>
      <c r="C20" s="197"/>
      <c r="D20" s="196" t="s">
        <v>11</v>
      </c>
      <c r="E20" s="198"/>
      <c r="F20" s="198"/>
      <c r="G20" s="197"/>
      <c r="H20" s="48" t="s">
        <v>145</v>
      </c>
      <c r="I20" s="48" t="s">
        <v>146</v>
      </c>
      <c r="J20" s="48" t="s">
        <v>147</v>
      </c>
    </row>
    <row r="21" spans="2:10" ht="15.75" customHeight="1">
      <c r="B21" s="50" t="s">
        <v>15</v>
      </c>
      <c r="C21" s="51" t="s">
        <v>148</v>
      </c>
      <c r="D21" s="181" t="s">
        <v>148</v>
      </c>
      <c r="E21" s="182"/>
      <c r="F21" s="182"/>
      <c r="G21" s="183"/>
      <c r="H21" s="52"/>
      <c r="I21" s="128">
        <f>SUM(I22,I27,I28)</f>
        <v>2339563.1800000002</v>
      </c>
      <c r="J21" s="128">
        <f>SUM(J22,J27,J28)</f>
        <v>2010783.2500000002</v>
      </c>
    </row>
    <row r="22" spans="2:10" ht="15.75" customHeight="1">
      <c r="B22" s="53" t="s">
        <v>17</v>
      </c>
      <c r="C22" s="54" t="s">
        <v>149</v>
      </c>
      <c r="D22" s="187" t="s">
        <v>149</v>
      </c>
      <c r="E22" s="188"/>
      <c r="F22" s="188"/>
      <c r="G22" s="189"/>
      <c r="H22" s="55"/>
      <c r="I22" s="129">
        <f>SUM(I23:I26)</f>
        <v>2242166.3800000004</v>
      </c>
      <c r="J22" s="129">
        <f>SUM(J23:J26)</f>
        <v>1943523.4800000002</v>
      </c>
    </row>
    <row r="23" spans="2:10" ht="18" customHeight="1">
      <c r="B23" s="53" t="s">
        <v>150</v>
      </c>
      <c r="C23" s="54" t="s">
        <v>85</v>
      </c>
      <c r="D23" s="187" t="s">
        <v>85</v>
      </c>
      <c r="E23" s="188"/>
      <c r="F23" s="188"/>
      <c r="G23" s="189"/>
      <c r="H23" s="55"/>
      <c r="I23" s="130">
        <v>1637680.3</v>
      </c>
      <c r="J23" s="130">
        <v>1403044.83</v>
      </c>
    </row>
    <row r="24" spans="2:10" ht="15.75" customHeight="1">
      <c r="B24" s="53" t="s">
        <v>151</v>
      </c>
      <c r="C24" s="57" t="s">
        <v>152</v>
      </c>
      <c r="D24" s="184" t="s">
        <v>152</v>
      </c>
      <c r="E24" s="185"/>
      <c r="F24" s="185"/>
      <c r="G24" s="186"/>
      <c r="H24" s="55"/>
      <c r="I24" s="130">
        <v>565592.24</v>
      </c>
      <c r="J24" s="130">
        <v>513912.83</v>
      </c>
    </row>
    <row r="25" spans="2:10" ht="15.75" customHeight="1">
      <c r="B25" s="53" t="s">
        <v>153</v>
      </c>
      <c r="C25" s="54" t="s">
        <v>154</v>
      </c>
      <c r="D25" s="184" t="s">
        <v>154</v>
      </c>
      <c r="E25" s="185"/>
      <c r="F25" s="185"/>
      <c r="G25" s="186"/>
      <c r="H25" s="55"/>
      <c r="I25" s="130">
        <v>28087.43</v>
      </c>
      <c r="J25" s="130">
        <v>13492.87</v>
      </c>
    </row>
    <row r="26" spans="2:10" ht="15.75" customHeight="1">
      <c r="B26" s="53" t="s">
        <v>155</v>
      </c>
      <c r="C26" s="57" t="s">
        <v>156</v>
      </c>
      <c r="D26" s="184" t="s">
        <v>156</v>
      </c>
      <c r="E26" s="185"/>
      <c r="F26" s="185"/>
      <c r="G26" s="186"/>
      <c r="H26" s="55"/>
      <c r="I26" s="130">
        <v>10806.41</v>
      </c>
      <c r="J26" s="130">
        <v>13072.95</v>
      </c>
    </row>
    <row r="27" spans="2:10" ht="15.75" customHeight="1">
      <c r="B27" s="53" t="s">
        <v>30</v>
      </c>
      <c r="C27" s="54" t="s">
        <v>157</v>
      </c>
      <c r="D27" s="184" t="s">
        <v>157</v>
      </c>
      <c r="E27" s="185"/>
      <c r="F27" s="185"/>
      <c r="G27" s="186"/>
      <c r="H27" s="55"/>
      <c r="I27" s="129"/>
      <c r="J27" s="131"/>
    </row>
    <row r="28" spans="2:10" ht="15.75" customHeight="1">
      <c r="B28" s="53" t="s">
        <v>50</v>
      </c>
      <c r="C28" s="54" t="s">
        <v>158</v>
      </c>
      <c r="D28" s="184" t="s">
        <v>158</v>
      </c>
      <c r="E28" s="185"/>
      <c r="F28" s="185"/>
      <c r="G28" s="186"/>
      <c r="H28" s="55" t="s">
        <v>276</v>
      </c>
      <c r="I28" s="129">
        <f>SUM(I29)+SUM(I30)</f>
        <v>97396.800000000003</v>
      </c>
      <c r="J28" s="129">
        <f>SUM(J29)+SUM(J30)</f>
        <v>67259.77</v>
      </c>
    </row>
    <row r="29" spans="2:10" ht="15.75" customHeight="1">
      <c r="B29" s="53" t="s">
        <v>159</v>
      </c>
      <c r="C29" s="57" t="s">
        <v>160</v>
      </c>
      <c r="D29" s="184" t="s">
        <v>160</v>
      </c>
      <c r="E29" s="185"/>
      <c r="F29" s="185"/>
      <c r="G29" s="186"/>
      <c r="H29" s="55"/>
      <c r="I29" s="130">
        <v>97396.800000000003</v>
      </c>
      <c r="J29" s="130">
        <v>67259.77</v>
      </c>
    </row>
    <row r="30" spans="2:10" ht="15.75" customHeight="1">
      <c r="B30" s="53" t="s">
        <v>161</v>
      </c>
      <c r="C30" s="57" t="s">
        <v>162</v>
      </c>
      <c r="D30" s="184" t="s">
        <v>162</v>
      </c>
      <c r="E30" s="185"/>
      <c r="F30" s="185"/>
      <c r="G30" s="186"/>
      <c r="H30" s="55"/>
      <c r="I30" s="130" t="s">
        <v>21</v>
      </c>
      <c r="J30" s="130" t="s">
        <v>21</v>
      </c>
    </row>
    <row r="31" spans="2:10" ht="19.5" customHeight="1">
      <c r="B31" s="50" t="s">
        <v>56</v>
      </c>
      <c r="C31" s="51" t="s">
        <v>163</v>
      </c>
      <c r="D31" s="181" t="s">
        <v>163</v>
      </c>
      <c r="E31" s="182"/>
      <c r="F31" s="182"/>
      <c r="G31" s="183"/>
      <c r="H31" s="52" t="s">
        <v>277</v>
      </c>
      <c r="I31" s="128">
        <f>SUM(I32:I45)</f>
        <v>2338831.89</v>
      </c>
      <c r="J31" s="128">
        <f>SUM(J32:J45)</f>
        <v>2010911.1500000004</v>
      </c>
    </row>
    <row r="32" spans="2:10" ht="15.75" customHeight="1">
      <c r="B32" s="53" t="s">
        <v>17</v>
      </c>
      <c r="C32" s="54" t="s">
        <v>164</v>
      </c>
      <c r="D32" s="184" t="s">
        <v>165</v>
      </c>
      <c r="E32" s="185"/>
      <c r="F32" s="185"/>
      <c r="G32" s="186"/>
      <c r="H32" s="55"/>
      <c r="I32" s="130">
        <v>1991471</v>
      </c>
      <c r="J32" s="130">
        <v>1711248.23</v>
      </c>
    </row>
    <row r="33" spans="2:10" ht="15.75" customHeight="1">
      <c r="B33" s="53" t="s">
        <v>30</v>
      </c>
      <c r="C33" s="54" t="s">
        <v>166</v>
      </c>
      <c r="D33" s="184" t="s">
        <v>167</v>
      </c>
      <c r="E33" s="185"/>
      <c r="F33" s="185"/>
      <c r="G33" s="186"/>
      <c r="H33" s="55"/>
      <c r="I33" s="130">
        <v>57191.79</v>
      </c>
      <c r="J33" s="130">
        <v>48690.31</v>
      </c>
    </row>
    <row r="34" spans="2:10" ht="15.75" customHeight="1">
      <c r="B34" s="53" t="s">
        <v>50</v>
      </c>
      <c r="C34" s="54" t="s">
        <v>168</v>
      </c>
      <c r="D34" s="184" t="s">
        <v>169</v>
      </c>
      <c r="E34" s="185"/>
      <c r="F34" s="185"/>
      <c r="G34" s="186"/>
      <c r="H34" s="55"/>
      <c r="I34" s="130">
        <v>39630.9</v>
      </c>
      <c r="J34" s="130">
        <v>43776.51</v>
      </c>
    </row>
    <row r="35" spans="2:10" ht="15.75" customHeight="1">
      <c r="B35" s="53" t="s">
        <v>52</v>
      </c>
      <c r="C35" s="54" t="s">
        <v>170</v>
      </c>
      <c r="D35" s="187" t="s">
        <v>171</v>
      </c>
      <c r="E35" s="188"/>
      <c r="F35" s="188"/>
      <c r="G35" s="189"/>
      <c r="H35" s="55"/>
      <c r="I35" s="130">
        <v>22881.66</v>
      </c>
      <c r="J35" s="130">
        <v>1817</v>
      </c>
    </row>
    <row r="36" spans="2:10" ht="15.75" customHeight="1">
      <c r="B36" s="53" t="s">
        <v>54</v>
      </c>
      <c r="C36" s="54" t="s">
        <v>172</v>
      </c>
      <c r="D36" s="187" t="s">
        <v>173</v>
      </c>
      <c r="E36" s="188"/>
      <c r="F36" s="188"/>
      <c r="G36" s="189"/>
      <c r="H36" s="55"/>
      <c r="I36" s="130">
        <v>8715.0499999999993</v>
      </c>
      <c r="J36" s="130">
        <v>3823.6</v>
      </c>
    </row>
    <row r="37" spans="2:10" ht="15.75" customHeight="1">
      <c r="B37" s="53" t="s">
        <v>174</v>
      </c>
      <c r="C37" s="54" t="s">
        <v>175</v>
      </c>
      <c r="D37" s="187" t="s">
        <v>176</v>
      </c>
      <c r="E37" s="188"/>
      <c r="F37" s="188"/>
      <c r="G37" s="189"/>
      <c r="H37" s="55"/>
      <c r="I37" s="130">
        <v>2665.04</v>
      </c>
      <c r="J37" s="130">
        <v>1802.85</v>
      </c>
    </row>
    <row r="38" spans="2:10" ht="15.75" customHeight="1">
      <c r="B38" s="53" t="s">
        <v>177</v>
      </c>
      <c r="C38" s="54" t="s">
        <v>178</v>
      </c>
      <c r="D38" s="187" t="s">
        <v>179</v>
      </c>
      <c r="E38" s="188"/>
      <c r="F38" s="188"/>
      <c r="G38" s="189"/>
      <c r="H38" s="55"/>
      <c r="I38" s="130">
        <v>10477.209999999999</v>
      </c>
      <c r="J38" s="130">
        <v>6389.31</v>
      </c>
    </row>
    <row r="39" spans="2:10" ht="15.75" customHeight="1">
      <c r="B39" s="53" t="s">
        <v>180</v>
      </c>
      <c r="C39" s="54" t="s">
        <v>181</v>
      </c>
      <c r="D39" s="184" t="s">
        <v>181</v>
      </c>
      <c r="E39" s="185"/>
      <c r="F39" s="185"/>
      <c r="G39" s="186"/>
      <c r="H39" s="55"/>
      <c r="I39" s="130">
        <v>520.62</v>
      </c>
      <c r="J39" s="130">
        <v>0</v>
      </c>
    </row>
    <row r="40" spans="2:10" ht="15.75" customHeight="1">
      <c r="B40" s="53" t="s">
        <v>182</v>
      </c>
      <c r="C40" s="54" t="s">
        <v>183</v>
      </c>
      <c r="D40" s="187" t="s">
        <v>183</v>
      </c>
      <c r="E40" s="188"/>
      <c r="F40" s="188"/>
      <c r="G40" s="189"/>
      <c r="H40" s="55"/>
      <c r="I40" s="130">
        <v>171432.1</v>
      </c>
      <c r="J40" s="130">
        <v>168130.44</v>
      </c>
    </row>
    <row r="41" spans="2:10" ht="15.75" customHeight="1">
      <c r="B41" s="53" t="s">
        <v>184</v>
      </c>
      <c r="C41" s="54" t="s">
        <v>185</v>
      </c>
      <c r="D41" s="184" t="s">
        <v>186</v>
      </c>
      <c r="E41" s="185"/>
      <c r="F41" s="185"/>
      <c r="G41" s="186"/>
      <c r="H41" s="55"/>
      <c r="I41" s="130">
        <v>462</v>
      </c>
      <c r="J41" s="130">
        <v>924</v>
      </c>
    </row>
    <row r="42" spans="2:10" ht="15.75" customHeight="1">
      <c r="B42" s="53" t="s">
        <v>187</v>
      </c>
      <c r="C42" s="54" t="s">
        <v>188</v>
      </c>
      <c r="D42" s="184" t="s">
        <v>189</v>
      </c>
      <c r="E42" s="185"/>
      <c r="F42" s="185"/>
      <c r="G42" s="186"/>
      <c r="H42" s="55"/>
      <c r="I42" s="130">
        <v>0</v>
      </c>
      <c r="J42" s="130">
        <v>0</v>
      </c>
    </row>
    <row r="43" spans="2:10" ht="15.75" customHeight="1">
      <c r="B43" s="53" t="s">
        <v>190</v>
      </c>
      <c r="C43" s="54" t="s">
        <v>191</v>
      </c>
      <c r="D43" s="184" t="s">
        <v>192</v>
      </c>
      <c r="E43" s="185"/>
      <c r="F43" s="185"/>
      <c r="G43" s="186"/>
      <c r="H43" s="55"/>
      <c r="I43" s="130" t="s">
        <v>21</v>
      </c>
      <c r="J43" s="130" t="s">
        <v>21</v>
      </c>
    </row>
    <row r="44" spans="2:10" ht="15.75" customHeight="1">
      <c r="B44" s="53" t="s">
        <v>193</v>
      </c>
      <c r="C44" s="54" t="s">
        <v>194</v>
      </c>
      <c r="D44" s="184" t="s">
        <v>195</v>
      </c>
      <c r="E44" s="185"/>
      <c r="F44" s="185"/>
      <c r="G44" s="186"/>
      <c r="H44" s="55"/>
      <c r="I44" s="130">
        <v>32731.599999999999</v>
      </c>
      <c r="J44" s="130">
        <v>24175.61</v>
      </c>
    </row>
    <row r="45" spans="2:10" ht="15.75" customHeight="1">
      <c r="B45" s="53" t="s">
        <v>196</v>
      </c>
      <c r="C45" s="54" t="s">
        <v>197</v>
      </c>
      <c r="D45" s="166" t="s">
        <v>198</v>
      </c>
      <c r="E45" s="167"/>
      <c r="F45" s="167"/>
      <c r="G45" s="168"/>
      <c r="H45" s="55"/>
      <c r="I45" s="130">
        <v>652.91999999999996</v>
      </c>
      <c r="J45" s="130">
        <v>133.29</v>
      </c>
    </row>
    <row r="46" spans="2:10" ht="22.5" customHeight="1">
      <c r="B46" s="51" t="s">
        <v>58</v>
      </c>
      <c r="C46" s="58" t="s">
        <v>199</v>
      </c>
      <c r="D46" s="172" t="s">
        <v>199</v>
      </c>
      <c r="E46" s="173"/>
      <c r="F46" s="173"/>
      <c r="G46" s="174"/>
      <c r="H46" s="52"/>
      <c r="I46" s="128">
        <f>I21-I31</f>
        <v>731.29000000003725</v>
      </c>
      <c r="J46" s="128">
        <f>J21-J31</f>
        <v>-127.9000000001397</v>
      </c>
    </row>
    <row r="47" spans="2:10" ht="20.25" customHeight="1">
      <c r="B47" s="51" t="s">
        <v>83</v>
      </c>
      <c r="C47" s="51" t="s">
        <v>200</v>
      </c>
      <c r="D47" s="175" t="s">
        <v>200</v>
      </c>
      <c r="E47" s="176"/>
      <c r="F47" s="176"/>
      <c r="G47" s="177"/>
      <c r="H47" s="114"/>
      <c r="I47" s="128">
        <f>IF(TYPE(I48)=1,I48,0)+IF(TYPE(I49)=1,I49,0)-IF(TYPE(I50)=1,I50,0)</f>
        <v>4692</v>
      </c>
      <c r="J47" s="128">
        <f>IF(TYPE(J48)=1,J48,0)+IF(TYPE(J49)=1,J49,0)-IF(TYPE(J50)=1,J50,0)</f>
        <v>5692.96</v>
      </c>
    </row>
    <row r="48" spans="2:10" ht="15.75" customHeight="1">
      <c r="B48" s="57" t="s">
        <v>201</v>
      </c>
      <c r="C48" s="54" t="s">
        <v>202</v>
      </c>
      <c r="D48" s="166" t="s">
        <v>203</v>
      </c>
      <c r="E48" s="167"/>
      <c r="F48" s="167"/>
      <c r="G48" s="168"/>
      <c r="H48" s="117" t="s">
        <v>276</v>
      </c>
      <c r="I48" s="129">
        <v>4692</v>
      </c>
      <c r="J48" s="130">
        <v>5692.96</v>
      </c>
    </row>
    <row r="49" spans="2:10" ht="15.75" customHeight="1">
      <c r="B49" s="57" t="s">
        <v>30</v>
      </c>
      <c r="C49" s="54" t="s">
        <v>204</v>
      </c>
      <c r="D49" s="166" t="s">
        <v>204</v>
      </c>
      <c r="E49" s="167"/>
      <c r="F49" s="167"/>
      <c r="G49" s="168"/>
      <c r="H49" s="115"/>
      <c r="I49" s="130" t="s">
        <v>21</v>
      </c>
      <c r="J49" s="130" t="s">
        <v>21</v>
      </c>
    </row>
    <row r="50" spans="2:10" ht="15.75" customHeight="1">
      <c r="B50" s="57" t="s">
        <v>205</v>
      </c>
      <c r="C50" s="54" t="s">
        <v>206</v>
      </c>
      <c r="D50" s="166" t="s">
        <v>207</v>
      </c>
      <c r="E50" s="167"/>
      <c r="F50" s="167"/>
      <c r="G50" s="168"/>
      <c r="H50" s="115"/>
      <c r="I50" s="130" t="s">
        <v>21</v>
      </c>
      <c r="J50" s="130" t="s">
        <v>21</v>
      </c>
    </row>
    <row r="51" spans="2:10" ht="18.75" customHeight="1">
      <c r="B51" s="51" t="s">
        <v>90</v>
      </c>
      <c r="C51" s="58" t="s">
        <v>208</v>
      </c>
      <c r="D51" s="172" t="s">
        <v>208</v>
      </c>
      <c r="E51" s="173"/>
      <c r="F51" s="173"/>
      <c r="G51" s="174"/>
      <c r="H51" s="114"/>
      <c r="I51" s="130">
        <v>0</v>
      </c>
      <c r="J51" s="130">
        <v>0</v>
      </c>
    </row>
    <row r="52" spans="2:10" ht="32.25" customHeight="1">
      <c r="B52" s="51" t="s">
        <v>117</v>
      </c>
      <c r="C52" s="58" t="s">
        <v>209</v>
      </c>
      <c r="D52" s="178" t="s">
        <v>209</v>
      </c>
      <c r="E52" s="179"/>
      <c r="F52" s="179"/>
      <c r="G52" s="180"/>
      <c r="H52" s="114"/>
      <c r="I52" s="130" t="s">
        <v>21</v>
      </c>
      <c r="J52" s="130" t="s">
        <v>21</v>
      </c>
    </row>
    <row r="53" spans="2:10" ht="19.5" customHeight="1">
      <c r="B53" s="51" t="s">
        <v>129</v>
      </c>
      <c r="C53" s="58" t="s">
        <v>210</v>
      </c>
      <c r="D53" s="172" t="s">
        <v>210</v>
      </c>
      <c r="E53" s="173"/>
      <c r="F53" s="173"/>
      <c r="G53" s="174"/>
      <c r="H53" s="114"/>
      <c r="I53" s="130" t="s">
        <v>21</v>
      </c>
      <c r="J53" s="130" t="s">
        <v>21</v>
      </c>
    </row>
    <row r="54" spans="2:10" ht="31.5" customHeight="1">
      <c r="B54" s="51" t="s">
        <v>211</v>
      </c>
      <c r="C54" s="51" t="s">
        <v>212</v>
      </c>
      <c r="D54" s="181" t="s">
        <v>212</v>
      </c>
      <c r="E54" s="182"/>
      <c r="F54" s="182"/>
      <c r="G54" s="183"/>
      <c r="H54" s="114"/>
      <c r="I54" s="128">
        <f>SUM(I46,I47,I51,I52,I53)</f>
        <v>5423.2900000000373</v>
      </c>
      <c r="J54" s="128">
        <f>SUM(J46,J47,J51,J52,J53)</f>
        <v>5565.0599999998603</v>
      </c>
    </row>
    <row r="55" spans="2:10" ht="18.75" customHeight="1">
      <c r="B55" s="51" t="s">
        <v>17</v>
      </c>
      <c r="C55" s="51" t="s">
        <v>213</v>
      </c>
      <c r="D55" s="175" t="s">
        <v>213</v>
      </c>
      <c r="E55" s="176"/>
      <c r="F55" s="176"/>
      <c r="G55" s="177"/>
      <c r="H55" s="114"/>
      <c r="I55" s="130" t="s">
        <v>21</v>
      </c>
      <c r="J55" s="130" t="s">
        <v>21</v>
      </c>
    </row>
    <row r="56" spans="2:10" ht="20.25" customHeight="1">
      <c r="B56" s="51" t="s">
        <v>214</v>
      </c>
      <c r="C56" s="58" t="s">
        <v>215</v>
      </c>
      <c r="D56" s="172" t="s">
        <v>215</v>
      </c>
      <c r="E56" s="173"/>
      <c r="F56" s="173"/>
      <c r="G56" s="174"/>
      <c r="H56" s="114"/>
      <c r="I56" s="128">
        <f>SUM(I54,I55)</f>
        <v>5423.2900000000373</v>
      </c>
      <c r="J56" s="128">
        <f>SUM(J54,J55)</f>
        <v>5565.0599999998603</v>
      </c>
    </row>
    <row r="57" spans="2:10" ht="15.75" customHeight="1">
      <c r="B57" s="57" t="s">
        <v>17</v>
      </c>
      <c r="C57" s="54" t="s">
        <v>216</v>
      </c>
      <c r="D57" s="166" t="s">
        <v>216</v>
      </c>
      <c r="E57" s="167"/>
      <c r="F57" s="167"/>
      <c r="G57" s="168"/>
      <c r="H57" s="115"/>
      <c r="I57" s="56"/>
      <c r="J57" s="56"/>
    </row>
    <row r="58" spans="2:10" ht="15.75" customHeight="1">
      <c r="B58" s="57" t="s">
        <v>30</v>
      </c>
      <c r="C58" s="54" t="s">
        <v>217</v>
      </c>
      <c r="D58" s="166" t="s">
        <v>217</v>
      </c>
      <c r="E58" s="167"/>
      <c r="F58" s="167"/>
      <c r="G58" s="168"/>
      <c r="H58" s="115"/>
      <c r="I58" s="56"/>
      <c r="J58" s="56"/>
    </row>
    <row r="59" spans="2:10" ht="4.5" customHeight="1">
      <c r="B59" s="59"/>
      <c r="C59" s="59"/>
      <c r="D59" s="59"/>
      <c r="E59" s="59"/>
    </row>
    <row r="60" spans="2:10" ht="15.75" customHeight="1">
      <c r="B60" s="169" t="s">
        <v>266</v>
      </c>
      <c r="C60" s="169"/>
      <c r="D60" s="169"/>
      <c r="E60" s="169"/>
      <c r="F60" s="169"/>
      <c r="G60" s="169"/>
      <c r="H60" s="60"/>
      <c r="I60" s="170" t="s">
        <v>132</v>
      </c>
      <c r="J60" s="170"/>
    </row>
    <row r="61" spans="2:10" s="113" customFormat="1" ht="14.25">
      <c r="B61" s="164" t="s">
        <v>218</v>
      </c>
      <c r="C61" s="164"/>
      <c r="D61" s="164"/>
      <c r="E61" s="164"/>
      <c r="F61" s="164"/>
      <c r="G61" s="164"/>
      <c r="H61" s="61" t="s">
        <v>134</v>
      </c>
      <c r="I61" s="165" t="s">
        <v>135</v>
      </c>
      <c r="J61" s="165"/>
    </row>
    <row r="62" spans="2:10" s="113" customFormat="1" ht="5.25" customHeight="1">
      <c r="B62" s="62"/>
      <c r="C62" s="62"/>
      <c r="D62" s="62"/>
      <c r="E62" s="62"/>
      <c r="F62" s="62"/>
      <c r="G62" s="62"/>
      <c r="H62" s="62"/>
      <c r="I62" s="63"/>
      <c r="J62" s="63"/>
    </row>
    <row r="63" spans="2:10" s="113" customFormat="1" ht="14.25">
      <c r="B63" s="171" t="s">
        <v>263</v>
      </c>
      <c r="C63" s="171"/>
      <c r="D63" s="171"/>
      <c r="E63" s="171"/>
      <c r="F63" s="171"/>
      <c r="G63" s="171"/>
      <c r="H63" s="64"/>
      <c r="I63" s="170" t="s">
        <v>136</v>
      </c>
      <c r="J63" s="170"/>
    </row>
    <row r="64" spans="2:10" s="113" customFormat="1" ht="14.25">
      <c r="B64" s="164" t="s">
        <v>219</v>
      </c>
      <c r="C64" s="164"/>
      <c r="D64" s="164"/>
      <c r="E64" s="164"/>
      <c r="F64" s="164"/>
      <c r="G64" s="164"/>
      <c r="H64" s="61" t="s">
        <v>220</v>
      </c>
      <c r="I64" s="165" t="s">
        <v>135</v>
      </c>
      <c r="J64" s="165"/>
    </row>
  </sheetData>
  <mergeCells count="63">
    <mergeCell ref="B9:J9"/>
    <mergeCell ref="B1:J1"/>
    <mergeCell ref="B5:J5"/>
    <mergeCell ref="B6:J6"/>
    <mergeCell ref="B7:J7"/>
    <mergeCell ref="B8:J8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</mergeCells>
  <pageMargins left="0.70866141732283472" right="0.70866141732283472" top="0" bottom="0" header="0.31496062992125984" footer="0.31496062992125984"/>
  <pageSetup scale="75"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2"/>
  <sheetViews>
    <sheetView tabSelected="1" topLeftCell="A5" zoomScaleNormal="100" workbookViewId="0">
      <selection activeCell="L27" sqref="L27"/>
    </sheetView>
  </sheetViews>
  <sheetFormatPr defaultRowHeight="15"/>
  <cols>
    <col min="1" max="1" width="9.140625" style="46"/>
    <col min="2" max="2" width="6" style="65" customWidth="1"/>
    <col min="3" max="3" width="32.85546875" style="46" customWidth="1"/>
    <col min="4" max="11" width="15.7109375" style="46" customWidth="1"/>
    <col min="12" max="12" width="13.140625" style="46" customWidth="1"/>
    <col min="13" max="14" width="15.7109375" style="46" customWidth="1"/>
    <col min="15" max="15" width="20.28515625" style="46" customWidth="1"/>
    <col min="16" max="16384" width="9.140625" style="46"/>
  </cols>
  <sheetData>
    <row r="1" spans="2:15">
      <c r="B1" s="206" t="s">
        <v>0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2:15" ht="15" customHeight="1">
      <c r="J2" s="46" t="s">
        <v>221</v>
      </c>
    </row>
    <row r="3" spans="2:15" ht="15" customHeight="1">
      <c r="J3" s="46" t="s">
        <v>222</v>
      </c>
    </row>
    <row r="4" spans="2:15" ht="15" customHeight="1"/>
    <row r="5" spans="2:15" ht="15" customHeight="1">
      <c r="B5" s="207" t="s">
        <v>223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</row>
    <row r="6" spans="2:15">
      <c r="B6" s="207" t="s">
        <v>224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</row>
    <row r="7" spans="2:15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2:15">
      <c r="B8" s="66"/>
      <c r="C8" s="66"/>
      <c r="D8" s="66"/>
      <c r="E8" s="66"/>
      <c r="F8" s="66"/>
      <c r="G8" s="66" t="s">
        <v>262</v>
      </c>
      <c r="H8" s="66"/>
      <c r="I8" s="66"/>
      <c r="J8" s="66"/>
      <c r="K8" s="66"/>
      <c r="L8" s="66"/>
      <c r="M8" s="66"/>
      <c r="N8" s="66"/>
    </row>
    <row r="9" spans="2:15" ht="15" customHeight="1"/>
    <row r="10" spans="2:15" ht="15" customHeight="1">
      <c r="B10" s="207" t="s">
        <v>225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</row>
    <row r="11" spans="2:15" ht="15" customHeight="1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pans="2:15">
      <c r="G12" s="116">
        <v>45838</v>
      </c>
    </row>
    <row r="13" spans="2:15" ht="15" customHeight="1">
      <c r="B13" s="208" t="s">
        <v>10</v>
      </c>
      <c r="C13" s="208" t="s">
        <v>226</v>
      </c>
      <c r="D13" s="208" t="s">
        <v>227</v>
      </c>
      <c r="E13" s="210" t="s">
        <v>228</v>
      </c>
      <c r="F13" s="211"/>
      <c r="G13" s="211"/>
      <c r="H13" s="211"/>
      <c r="I13" s="211"/>
      <c r="J13" s="211"/>
      <c r="K13" s="211"/>
      <c r="L13" s="211"/>
      <c r="M13" s="212"/>
      <c r="N13" s="208" t="s">
        <v>229</v>
      </c>
    </row>
    <row r="14" spans="2:15" ht="114">
      <c r="B14" s="209"/>
      <c r="C14" s="209"/>
      <c r="D14" s="209"/>
      <c r="E14" s="67" t="s">
        <v>230</v>
      </c>
      <c r="F14" s="67" t="s">
        <v>231</v>
      </c>
      <c r="G14" s="67" t="s">
        <v>232</v>
      </c>
      <c r="H14" s="67" t="s">
        <v>233</v>
      </c>
      <c r="I14" s="67" t="s">
        <v>234</v>
      </c>
      <c r="J14" s="68" t="s">
        <v>235</v>
      </c>
      <c r="K14" s="67" t="s">
        <v>236</v>
      </c>
      <c r="L14" s="67" t="s">
        <v>237</v>
      </c>
      <c r="M14" s="69" t="s">
        <v>238</v>
      </c>
      <c r="N14" s="209"/>
    </row>
    <row r="15" spans="2:15" ht="15" customHeight="1">
      <c r="B15" s="70">
        <v>1</v>
      </c>
      <c r="C15" s="70">
        <v>2</v>
      </c>
      <c r="D15" s="70">
        <v>3</v>
      </c>
      <c r="E15" s="70">
        <v>4</v>
      </c>
      <c r="F15" s="70">
        <v>5</v>
      </c>
      <c r="G15" s="70">
        <v>6</v>
      </c>
      <c r="H15" s="70">
        <v>7</v>
      </c>
      <c r="I15" s="70">
        <v>8</v>
      </c>
      <c r="J15" s="70">
        <v>9</v>
      </c>
      <c r="K15" s="70">
        <v>10</v>
      </c>
      <c r="L15" s="71" t="s">
        <v>239</v>
      </c>
      <c r="M15" s="70">
        <v>12</v>
      </c>
      <c r="N15" s="70">
        <v>13</v>
      </c>
    </row>
    <row r="16" spans="2:15" ht="71.25">
      <c r="B16" s="72" t="s">
        <v>240</v>
      </c>
      <c r="C16" s="73" t="s">
        <v>241</v>
      </c>
      <c r="D16" s="133">
        <f t="shared" ref="D16:M16" si="0">SUM(D17:D18)</f>
        <v>242082.86</v>
      </c>
      <c r="E16" s="133">
        <f t="shared" si="0"/>
        <v>1276760.3500000001</v>
      </c>
      <c r="F16" s="133">
        <f t="shared" si="0"/>
        <v>0</v>
      </c>
      <c r="G16" s="133">
        <f t="shared" si="0"/>
        <v>0</v>
      </c>
      <c r="H16" s="133">
        <f t="shared" si="0"/>
        <v>0</v>
      </c>
      <c r="I16" s="133">
        <f t="shared" si="0"/>
        <v>0</v>
      </c>
      <c r="J16" s="133">
        <f t="shared" si="0"/>
        <v>-1293553.01</v>
      </c>
      <c r="K16" s="133">
        <f t="shared" si="0"/>
        <v>0</v>
      </c>
      <c r="L16" s="133">
        <f t="shared" si="0"/>
        <v>0</v>
      </c>
      <c r="M16" s="133">
        <f t="shared" si="0"/>
        <v>0</v>
      </c>
      <c r="N16" s="133">
        <f t="shared" ref="N16:N28" si="1">SUM(D16:M16)</f>
        <v>225290.19999999995</v>
      </c>
      <c r="O16" s="74"/>
    </row>
    <row r="17" spans="1:16" ht="15.75">
      <c r="B17" s="75" t="s">
        <v>242</v>
      </c>
      <c r="C17" s="76" t="s">
        <v>243</v>
      </c>
      <c r="D17" s="134">
        <v>238762.46</v>
      </c>
      <c r="E17" s="134">
        <v>0</v>
      </c>
      <c r="F17" s="134">
        <v>74826.61</v>
      </c>
      <c r="G17" s="134" t="s">
        <v>21</v>
      </c>
      <c r="H17" s="134" t="s">
        <v>21</v>
      </c>
      <c r="I17" s="134" t="s">
        <v>21</v>
      </c>
      <c r="J17" s="134">
        <v>-89027.92</v>
      </c>
      <c r="K17" s="134" t="s">
        <v>21</v>
      </c>
      <c r="L17" s="134" t="s">
        <v>21</v>
      </c>
      <c r="M17" s="134">
        <v>0</v>
      </c>
      <c r="N17" s="134">
        <f t="shared" si="1"/>
        <v>224561.15000000002</v>
      </c>
      <c r="O17" s="77"/>
    </row>
    <row r="18" spans="1:16" ht="15.75">
      <c r="B18" s="75" t="s">
        <v>244</v>
      </c>
      <c r="C18" s="76" t="s">
        <v>245</v>
      </c>
      <c r="D18" s="134">
        <v>3320.4</v>
      </c>
      <c r="E18" s="134">
        <v>1276760.3500000001</v>
      </c>
      <c r="F18" s="134">
        <v>-74826.61</v>
      </c>
      <c r="G18" s="134" t="s">
        <v>21</v>
      </c>
      <c r="H18" s="134" t="s">
        <v>21</v>
      </c>
      <c r="I18" s="134" t="s">
        <v>21</v>
      </c>
      <c r="J18" s="134">
        <v>-1204525.0900000001</v>
      </c>
      <c r="K18" s="134" t="s">
        <v>21</v>
      </c>
      <c r="L18" s="134" t="s">
        <v>21</v>
      </c>
      <c r="M18" s="134">
        <v>0</v>
      </c>
      <c r="N18" s="134">
        <f t="shared" si="1"/>
        <v>729.04999999981374</v>
      </c>
      <c r="O18" s="74"/>
    </row>
    <row r="19" spans="1:16" ht="85.5">
      <c r="B19" s="72" t="s">
        <v>246</v>
      </c>
      <c r="C19" s="73" t="s">
        <v>247</v>
      </c>
      <c r="D19" s="133">
        <f t="shared" ref="D19:M19" si="2">SUM(D20:D21)</f>
        <v>791255.39</v>
      </c>
      <c r="E19" s="133">
        <f t="shared" si="2"/>
        <v>475955.55</v>
      </c>
      <c r="F19" s="133">
        <f t="shared" si="2"/>
        <v>0</v>
      </c>
      <c r="G19" s="133">
        <f t="shared" si="2"/>
        <v>129892.6</v>
      </c>
      <c r="H19" s="133">
        <f t="shared" si="2"/>
        <v>0</v>
      </c>
      <c r="I19" s="133">
        <f t="shared" si="2"/>
        <v>0</v>
      </c>
      <c r="J19" s="133">
        <f t="shared" si="2"/>
        <v>-486029.51</v>
      </c>
      <c r="K19" s="133">
        <f t="shared" si="2"/>
        <v>0</v>
      </c>
      <c r="L19" s="133">
        <f t="shared" si="2"/>
        <v>0</v>
      </c>
      <c r="M19" s="133">
        <f t="shared" si="2"/>
        <v>0</v>
      </c>
      <c r="N19" s="133">
        <f t="shared" si="1"/>
        <v>911074.03</v>
      </c>
      <c r="O19" s="74"/>
    </row>
    <row r="20" spans="1:16" ht="15.75">
      <c r="B20" s="75" t="s">
        <v>248</v>
      </c>
      <c r="C20" s="76" t="s">
        <v>243</v>
      </c>
      <c r="D20" s="134">
        <v>790634.26</v>
      </c>
      <c r="E20" s="134">
        <v>24089.89</v>
      </c>
      <c r="F20" s="134">
        <v>4317.92</v>
      </c>
      <c r="G20" s="134">
        <v>129892.6</v>
      </c>
      <c r="H20" s="134" t="s">
        <v>21</v>
      </c>
      <c r="I20" s="134" t="s">
        <v>21</v>
      </c>
      <c r="J20" s="134">
        <v>-48855.4</v>
      </c>
      <c r="K20" s="134" t="s">
        <v>21</v>
      </c>
      <c r="L20" s="134" t="s">
        <v>21</v>
      </c>
      <c r="M20" s="134">
        <v>0</v>
      </c>
      <c r="N20" s="134">
        <f t="shared" si="1"/>
        <v>900079.27</v>
      </c>
      <c r="O20" s="74"/>
    </row>
    <row r="21" spans="1:16" ht="15.75">
      <c r="B21" s="75" t="s">
        <v>249</v>
      </c>
      <c r="C21" s="76" t="s">
        <v>245</v>
      </c>
      <c r="D21" s="134">
        <v>621.13</v>
      </c>
      <c r="E21" s="134">
        <v>451865.66</v>
      </c>
      <c r="F21" s="134">
        <v>-4317.92</v>
      </c>
      <c r="G21" s="134" t="s">
        <v>21</v>
      </c>
      <c r="H21" s="134" t="s">
        <v>21</v>
      </c>
      <c r="I21" s="134" t="s">
        <v>21</v>
      </c>
      <c r="J21" s="134">
        <v>-437174.11</v>
      </c>
      <c r="K21" s="134" t="s">
        <v>21</v>
      </c>
      <c r="L21" s="134" t="s">
        <v>21</v>
      </c>
      <c r="M21" s="134">
        <v>0</v>
      </c>
      <c r="N21" s="134">
        <f t="shared" si="1"/>
        <v>10994.760000000009</v>
      </c>
      <c r="O21" s="74"/>
    </row>
    <row r="22" spans="1:16" ht="114">
      <c r="B22" s="72" t="s">
        <v>250</v>
      </c>
      <c r="C22" s="73" t="s">
        <v>251</v>
      </c>
      <c r="D22" s="133">
        <f t="shared" ref="D22:M22" si="3">SUM(D23:D24)</f>
        <v>294378.07999999996</v>
      </c>
      <c r="E22" s="133">
        <f t="shared" si="3"/>
        <v>40808</v>
      </c>
      <c r="F22" s="133">
        <f t="shared" si="3"/>
        <v>0</v>
      </c>
      <c r="G22" s="133">
        <f t="shared" si="3"/>
        <v>0</v>
      </c>
      <c r="H22" s="133">
        <f t="shared" si="3"/>
        <v>0</v>
      </c>
      <c r="I22" s="133">
        <f t="shared" si="3"/>
        <v>0</v>
      </c>
      <c r="J22" s="133">
        <f t="shared" si="3"/>
        <v>-28087.43</v>
      </c>
      <c r="K22" s="133">
        <f t="shared" si="3"/>
        <v>0</v>
      </c>
      <c r="L22" s="133">
        <f t="shared" si="3"/>
        <v>0</v>
      </c>
      <c r="M22" s="133">
        <f t="shared" si="3"/>
        <v>0</v>
      </c>
      <c r="N22" s="133">
        <f t="shared" si="1"/>
        <v>307098.64999999997</v>
      </c>
      <c r="O22" s="74"/>
    </row>
    <row r="23" spans="1:16" ht="15.75">
      <c r="B23" s="75" t="s">
        <v>252</v>
      </c>
      <c r="C23" s="76" t="s">
        <v>243</v>
      </c>
      <c r="D23" s="134">
        <v>273995.11</v>
      </c>
      <c r="E23" s="134" t="s">
        <v>21</v>
      </c>
      <c r="F23" s="134" t="s">
        <v>21</v>
      </c>
      <c r="G23" s="134" t="s">
        <v>21</v>
      </c>
      <c r="H23" s="134" t="s">
        <v>21</v>
      </c>
      <c r="I23" s="134" t="s">
        <v>21</v>
      </c>
      <c r="J23" s="134">
        <v>-8119.21</v>
      </c>
      <c r="K23" s="134" t="s">
        <v>21</v>
      </c>
      <c r="L23" s="134" t="s">
        <v>21</v>
      </c>
      <c r="M23" s="134" t="s">
        <v>21</v>
      </c>
      <c r="N23" s="134">
        <f t="shared" si="1"/>
        <v>265875.89999999997</v>
      </c>
      <c r="O23" s="74"/>
    </row>
    <row r="24" spans="1:16" ht="15.75">
      <c r="B24" s="75" t="s">
        <v>253</v>
      </c>
      <c r="C24" s="76" t="s">
        <v>245</v>
      </c>
      <c r="D24" s="134">
        <v>20382.97</v>
      </c>
      <c r="E24" s="134">
        <v>40808</v>
      </c>
      <c r="F24" s="134" t="s">
        <v>21</v>
      </c>
      <c r="G24" s="134" t="s">
        <v>21</v>
      </c>
      <c r="H24" s="134" t="s">
        <v>21</v>
      </c>
      <c r="I24" s="134" t="s">
        <v>21</v>
      </c>
      <c r="J24" s="134">
        <v>-19968.22</v>
      </c>
      <c r="K24" s="134" t="s">
        <v>21</v>
      </c>
      <c r="L24" s="134" t="s">
        <v>21</v>
      </c>
      <c r="M24" s="134" t="s">
        <v>21</v>
      </c>
      <c r="N24" s="134">
        <f t="shared" si="1"/>
        <v>41222.75</v>
      </c>
      <c r="O24" s="74"/>
    </row>
    <row r="25" spans="1:16" ht="15.75">
      <c r="B25" s="72" t="s">
        <v>254</v>
      </c>
      <c r="C25" s="73" t="s">
        <v>255</v>
      </c>
      <c r="D25" s="133">
        <f t="shared" ref="D25:M25" si="4">SUM(D26:D27)</f>
        <v>15785.53</v>
      </c>
      <c r="E25" s="133">
        <f t="shared" si="4"/>
        <v>6098.83</v>
      </c>
      <c r="F25" s="133">
        <f t="shared" si="4"/>
        <v>0</v>
      </c>
      <c r="G25" s="133">
        <f t="shared" si="4"/>
        <v>6080.99</v>
      </c>
      <c r="H25" s="133">
        <f t="shared" si="4"/>
        <v>0</v>
      </c>
      <c r="I25" s="133">
        <f t="shared" si="4"/>
        <v>0</v>
      </c>
      <c r="J25" s="133">
        <f t="shared" si="4"/>
        <v>-10806.41</v>
      </c>
      <c r="K25" s="133">
        <f t="shared" si="4"/>
        <v>0</v>
      </c>
      <c r="L25" s="133">
        <f t="shared" si="4"/>
        <v>0</v>
      </c>
      <c r="M25" s="133">
        <f t="shared" si="4"/>
        <v>0</v>
      </c>
      <c r="N25" s="133">
        <f t="shared" si="1"/>
        <v>17158.939999999999</v>
      </c>
      <c r="O25" s="74"/>
    </row>
    <row r="26" spans="1:16" ht="15.75">
      <c r="B26" s="75" t="s">
        <v>256</v>
      </c>
      <c r="C26" s="76" t="s">
        <v>243</v>
      </c>
      <c r="D26" s="134">
        <v>9716.77</v>
      </c>
      <c r="E26" s="134">
        <v>191.35</v>
      </c>
      <c r="F26" s="134" t="s">
        <v>21</v>
      </c>
      <c r="G26" s="134">
        <v>6080.99</v>
      </c>
      <c r="H26" s="134" t="s">
        <v>21</v>
      </c>
      <c r="I26" s="134" t="s">
        <v>21</v>
      </c>
      <c r="J26" s="134">
        <v>-7722.38</v>
      </c>
      <c r="K26" s="134" t="s">
        <v>21</v>
      </c>
      <c r="L26" s="134" t="s">
        <v>21</v>
      </c>
      <c r="M26" s="134" t="s">
        <v>21</v>
      </c>
      <c r="N26" s="134">
        <f t="shared" si="1"/>
        <v>8266.73</v>
      </c>
      <c r="O26" s="74"/>
    </row>
    <row r="27" spans="1:16" ht="15.75">
      <c r="B27" s="75" t="s">
        <v>257</v>
      </c>
      <c r="C27" s="76" t="s">
        <v>245</v>
      </c>
      <c r="D27" s="134">
        <v>6068.76</v>
      </c>
      <c r="E27" s="134">
        <v>5907.48</v>
      </c>
      <c r="F27" s="134" t="s">
        <v>21</v>
      </c>
      <c r="G27" s="134" t="s">
        <v>21</v>
      </c>
      <c r="H27" s="134" t="s">
        <v>21</v>
      </c>
      <c r="I27" s="134" t="s">
        <v>21</v>
      </c>
      <c r="J27" s="134">
        <v>-3084.03</v>
      </c>
      <c r="K27" s="134" t="s">
        <v>21</v>
      </c>
      <c r="L27" s="134" t="s">
        <v>21</v>
      </c>
      <c r="M27" s="134" t="s">
        <v>21</v>
      </c>
      <c r="N27" s="134">
        <f t="shared" si="1"/>
        <v>8892.2099999999991</v>
      </c>
      <c r="O27" s="74"/>
    </row>
    <row r="28" spans="1:16" ht="15.75">
      <c r="B28" s="72" t="s">
        <v>258</v>
      </c>
      <c r="C28" s="73" t="s">
        <v>259</v>
      </c>
      <c r="D28" s="133">
        <f t="shared" ref="D28:M28" si="5">SUM(D16,D19,D22,D25)</f>
        <v>1343501.86</v>
      </c>
      <c r="E28" s="133">
        <f t="shared" si="5"/>
        <v>1799622.7300000002</v>
      </c>
      <c r="F28" s="133">
        <f t="shared" si="5"/>
        <v>0</v>
      </c>
      <c r="G28" s="133">
        <f t="shared" si="5"/>
        <v>135973.59</v>
      </c>
      <c r="H28" s="133">
        <f t="shared" si="5"/>
        <v>0</v>
      </c>
      <c r="I28" s="133">
        <f t="shared" si="5"/>
        <v>0</v>
      </c>
      <c r="J28" s="133">
        <f t="shared" si="5"/>
        <v>-1818476.3599999999</v>
      </c>
      <c r="K28" s="133">
        <f t="shared" si="5"/>
        <v>0</v>
      </c>
      <c r="L28" s="133">
        <f t="shared" si="5"/>
        <v>0</v>
      </c>
      <c r="M28" s="133">
        <f t="shared" si="5"/>
        <v>0</v>
      </c>
      <c r="N28" s="133">
        <f t="shared" si="1"/>
        <v>1460621.8200000003</v>
      </c>
      <c r="O28" s="74"/>
    </row>
    <row r="29" spans="1:16" ht="15" customHeight="1">
      <c r="B29" s="204" t="s">
        <v>260</v>
      </c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</row>
    <row r="30" spans="1:16" customFormat="1" ht="12.75">
      <c r="A30" s="78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</row>
    <row r="31" spans="1:16" customFormat="1" ht="12.75">
      <c r="A31" s="78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P31" s="78"/>
    </row>
    <row r="32" spans="1:16" s="2" customFormat="1" ht="12.75" customHeight="1">
      <c r="A32" s="78"/>
    </row>
  </sheetData>
  <mergeCells count="10">
    <mergeCell ref="B29:N31"/>
    <mergeCell ref="B1:N1"/>
    <mergeCell ref="B5:N5"/>
    <mergeCell ref="B6:N6"/>
    <mergeCell ref="B10:N10"/>
    <mergeCell ref="B13:B14"/>
    <mergeCell ref="C13:C14"/>
    <mergeCell ref="D13:D14"/>
    <mergeCell ref="E13:M13"/>
    <mergeCell ref="N13:N14"/>
  </mergeCells>
  <pageMargins left="0.7" right="0.7" top="0.75" bottom="0.75" header="0.3" footer="0.3"/>
  <pageSetup scale="50" fitToHeight="0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FBA</vt:lpstr>
      <vt:lpstr>VRA</vt:lpstr>
      <vt:lpstr>20VSAFAS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Arina Ramanauskienė</cp:lastModifiedBy>
  <cp:lastPrinted>2025-07-31T07:06:14Z</cp:lastPrinted>
  <dcterms:created xsi:type="dcterms:W3CDTF">2009-07-20T14:30:53Z</dcterms:created>
  <dcterms:modified xsi:type="dcterms:W3CDTF">2025-07-31T07:06:22Z</dcterms:modified>
</cp:coreProperties>
</file>