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ram\Desktop\Ketvirtinės ataskaitos\KRANTAS\Balansas\III ketvirtis\"/>
    </mc:Choice>
  </mc:AlternateContent>
  <xr:revisionPtr revIDLastSave="0" documentId="13_ncr:1_{380979A2-093A-4835-8F85-55CB90BC845E}" xr6:coauthVersionLast="47" xr6:coauthVersionMax="47" xr10:uidLastSave="{00000000-0000-0000-0000-000000000000}"/>
  <bookViews>
    <workbookView xWindow="1620" yWindow="330" windowWidth="23865" windowHeight="13800" activeTab="1" xr2:uid="{5E4F2D25-9D3D-4394-A04B-105CAA42DBBD}"/>
  </bookViews>
  <sheets>
    <sheet name="FBA" sheetId="1" r:id="rId1"/>
    <sheet name="VRA" sheetId="2" r:id="rId2"/>
    <sheet name="20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49" i="1"/>
  <c r="G27" i="1" l="1"/>
  <c r="E14" i="3" l="1"/>
  <c r="N25" i="3" l="1"/>
  <c r="N24" i="3"/>
  <c r="M23" i="3"/>
  <c r="L23" i="3"/>
  <c r="K23" i="3"/>
  <c r="J23" i="3"/>
  <c r="I23" i="3"/>
  <c r="H23" i="3"/>
  <c r="G23" i="3"/>
  <c r="F23" i="3"/>
  <c r="E23" i="3"/>
  <c r="D23" i="3"/>
  <c r="N22" i="3"/>
  <c r="N21" i="3"/>
  <c r="M20" i="3"/>
  <c r="L20" i="3"/>
  <c r="K20" i="3"/>
  <c r="J20" i="3"/>
  <c r="I20" i="3"/>
  <c r="H20" i="3"/>
  <c r="G20" i="3"/>
  <c r="F20" i="3"/>
  <c r="E20" i="3"/>
  <c r="D20" i="3"/>
  <c r="N19" i="3"/>
  <c r="N18" i="3"/>
  <c r="M17" i="3"/>
  <c r="L17" i="3"/>
  <c r="K17" i="3"/>
  <c r="J17" i="3"/>
  <c r="I17" i="3"/>
  <c r="H17" i="3"/>
  <c r="G17" i="3"/>
  <c r="F17" i="3"/>
  <c r="E17" i="3"/>
  <c r="D17" i="3"/>
  <c r="N16" i="3"/>
  <c r="N15" i="3"/>
  <c r="M14" i="3"/>
  <c r="M26" i="3" s="1"/>
  <c r="L14" i="3"/>
  <c r="K14" i="3"/>
  <c r="J14" i="3"/>
  <c r="J26" i="3" s="1"/>
  <c r="I14" i="3"/>
  <c r="I26" i="3" s="1"/>
  <c r="H14" i="3"/>
  <c r="H26" i="3" s="1"/>
  <c r="G14" i="3"/>
  <c r="G26" i="3" s="1"/>
  <c r="F14" i="3"/>
  <c r="F26" i="3" s="1"/>
  <c r="E26" i="3"/>
  <c r="D14" i="3"/>
  <c r="D26" i="3" s="1"/>
  <c r="J46" i="2"/>
  <c r="I46" i="2"/>
  <c r="J30" i="2"/>
  <c r="I30" i="2"/>
  <c r="J27" i="2"/>
  <c r="I27" i="2"/>
  <c r="J21" i="2"/>
  <c r="I21" i="2"/>
  <c r="I20" i="2" s="1"/>
  <c r="I45" i="2" s="1"/>
  <c r="H90" i="1"/>
  <c r="G90" i="1"/>
  <c r="H86" i="1"/>
  <c r="H84" i="1" s="1"/>
  <c r="G86" i="1"/>
  <c r="G84" i="1"/>
  <c r="H75" i="1"/>
  <c r="G75" i="1"/>
  <c r="H69" i="1"/>
  <c r="H64" i="1" s="1"/>
  <c r="H65" i="1"/>
  <c r="G65" i="1"/>
  <c r="G64" i="1" s="1"/>
  <c r="H59" i="1"/>
  <c r="H94" i="1" s="1"/>
  <c r="G59" i="1"/>
  <c r="H49" i="1"/>
  <c r="H42" i="1"/>
  <c r="H41" i="1" s="1"/>
  <c r="G42" i="1"/>
  <c r="G41" i="1" s="1"/>
  <c r="H27" i="1"/>
  <c r="H21" i="1"/>
  <c r="H20" i="1" s="1"/>
  <c r="H58" i="1" s="1"/>
  <c r="G21" i="1"/>
  <c r="G20" i="1"/>
  <c r="J20" i="2" l="1"/>
  <c r="J45" i="2" s="1"/>
  <c r="J53" i="2" s="1"/>
  <c r="J55" i="2" s="1"/>
  <c r="I53" i="2"/>
  <c r="I55" i="2" s="1"/>
  <c r="G94" i="1"/>
  <c r="G58" i="1"/>
  <c r="N23" i="3"/>
  <c r="N17" i="3"/>
  <c r="L26" i="3"/>
  <c r="N14" i="3"/>
  <c r="N20" i="3"/>
  <c r="K26" i="3"/>
  <c r="N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51B4E4AB-11E3-4AF7-B00F-C5D9D9460833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EE1612D4-ABAE-43F7-BB1D-175226F891CF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7EF7F5CE-AB85-4979-95DF-9E9B37137E9E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97346945-2661-42B3-A780-57F10E3F6542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F42DB47C-65F7-4D0A-84F9-33FA7AB045A8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ECFEF8E9-3FDF-4B12-9A7C-349102548251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956C894D-6FC0-4819-A939-CC108D3621C4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2" authorId="0" shapeId="0" xr:uid="{8EB53307-0799-4914-A864-886E300BB1E1}">
      <text>
        <r>
          <rPr>
            <sz val="9"/>
            <color indexed="8"/>
            <rFont val="Tahoma"/>
          </rPr>
          <t xml:space="preserve">#03_2_I23#
</t>
        </r>
      </text>
    </comment>
    <comment ref="I23" authorId="0" shapeId="0" xr:uid="{75F1D23A-211C-4528-B47A-B2784121334D}">
      <text>
        <r>
          <rPr>
            <sz val="9"/>
            <color indexed="8"/>
            <rFont val="Tahoma"/>
          </rPr>
          <t xml:space="preserve">#03_2_I24#
</t>
        </r>
      </text>
    </comment>
    <comment ref="I24" authorId="0" shapeId="0" xr:uid="{BDEEEFA0-9967-43F4-A5BF-51081651B436}">
      <text>
        <r>
          <rPr>
            <sz val="9"/>
            <color indexed="8"/>
            <rFont val="Tahoma"/>
          </rPr>
          <t>#03_2_I25#</t>
        </r>
      </text>
    </comment>
    <comment ref="I25" authorId="0" shapeId="0" xr:uid="{B0B86CBE-5691-489B-B02B-861538648147}">
      <text>
        <r>
          <rPr>
            <sz val="9"/>
            <color indexed="8"/>
            <rFont val="Tahoma"/>
          </rPr>
          <t>#03_2_I26#</t>
        </r>
      </text>
    </comment>
    <comment ref="I31" authorId="0" shapeId="0" xr:uid="{456F00D4-3830-44DA-B754-60CF8E586CE4}">
      <text>
        <r>
          <rPr>
            <sz val="9"/>
            <color indexed="8"/>
            <rFont val="Tahoma"/>
          </rPr>
          <t>#03_2_I32#</t>
        </r>
      </text>
    </comment>
    <comment ref="I32" authorId="0" shapeId="0" xr:uid="{BD102F9C-7C66-42D1-ABB3-60586C005D25}">
      <text>
        <r>
          <rPr>
            <sz val="9"/>
            <color indexed="8"/>
            <rFont val="Tahoma"/>
          </rPr>
          <t>#03_2_I33#</t>
        </r>
      </text>
    </comment>
    <comment ref="I33" authorId="0" shapeId="0" xr:uid="{8FE88C44-34C2-459E-A91F-24D8CB550B04}">
      <text>
        <r>
          <rPr>
            <sz val="9"/>
            <color indexed="8"/>
            <rFont val="Tahoma"/>
          </rPr>
          <t>#03_2_I34#</t>
        </r>
      </text>
    </comment>
    <comment ref="I34" authorId="0" shapeId="0" xr:uid="{47FDFAC9-36C7-4A3E-80FF-BB561DCB4347}">
      <text>
        <r>
          <rPr>
            <sz val="9"/>
            <color indexed="8"/>
            <rFont val="Tahoma"/>
          </rPr>
          <t>#03_2_I35#</t>
        </r>
      </text>
    </comment>
    <comment ref="I35" authorId="0" shapeId="0" xr:uid="{C0E9B251-11F4-4A7B-852A-D6C8ECC16034}">
      <text>
        <r>
          <rPr>
            <sz val="9"/>
            <color indexed="8"/>
            <rFont val="Tahoma"/>
          </rPr>
          <t>#03_2_I36#</t>
        </r>
      </text>
    </comment>
    <comment ref="I36" authorId="0" shapeId="0" xr:uid="{98DA9BB7-0672-4A86-BBF0-9C874856BB91}">
      <text>
        <r>
          <rPr>
            <sz val="9"/>
            <color indexed="8"/>
            <rFont val="Tahoma"/>
          </rPr>
          <t>#03_2_I37#</t>
        </r>
      </text>
    </comment>
    <comment ref="I37" authorId="0" shapeId="0" xr:uid="{AC919892-D38B-45F8-A88A-106AE6CCCD02}">
      <text>
        <r>
          <rPr>
            <sz val="9"/>
            <color indexed="8"/>
            <rFont val="Tahoma"/>
          </rPr>
          <t>#03_2_I38#</t>
        </r>
      </text>
    </comment>
    <comment ref="I38" authorId="0" shapeId="0" xr:uid="{4A45FDB2-BFC7-4EA9-822C-85FB4104C56B}">
      <text>
        <r>
          <rPr>
            <sz val="9"/>
            <color indexed="8"/>
            <rFont val="Tahoma"/>
          </rPr>
          <t>#03_2_I39#</t>
        </r>
      </text>
    </comment>
    <comment ref="I39" authorId="0" shapeId="0" xr:uid="{FB38DF85-DF21-4335-86EF-6C1F33E12218}">
      <text>
        <r>
          <rPr>
            <sz val="9"/>
            <color indexed="8"/>
            <rFont val="Tahoma"/>
          </rPr>
          <t>#03_2_I40#</t>
        </r>
      </text>
    </comment>
    <comment ref="I40" authorId="0" shapeId="0" xr:uid="{073B3073-38F8-4008-B950-6988FC4842EF}">
      <text>
        <r>
          <rPr>
            <sz val="9"/>
            <color indexed="8"/>
            <rFont val="Tahoma"/>
          </rPr>
          <t>#03_2_I41#</t>
        </r>
      </text>
    </comment>
    <comment ref="I41" authorId="0" shapeId="0" xr:uid="{9EC171B1-3727-4311-87A3-1726DB1D1FAA}">
      <text>
        <r>
          <rPr>
            <sz val="9"/>
            <color indexed="8"/>
            <rFont val="Tahoma"/>
          </rPr>
          <t>#03_2_I42#</t>
        </r>
      </text>
    </comment>
    <comment ref="I42" authorId="0" shapeId="0" xr:uid="{50CA4074-BD14-4B2E-9D34-F05F71E48EC9}">
      <text>
        <r>
          <rPr>
            <sz val="9"/>
            <color indexed="8"/>
            <rFont val="Tahoma"/>
          </rPr>
          <t>#03_2_I43#</t>
        </r>
      </text>
    </comment>
    <comment ref="I43" authorId="0" shapeId="0" xr:uid="{065F5403-8F67-433D-B77A-758188F08C31}">
      <text>
        <r>
          <rPr>
            <sz val="9"/>
            <color indexed="8"/>
            <rFont val="Tahoma"/>
          </rPr>
          <t>#03_2_I44#</t>
        </r>
      </text>
    </comment>
    <comment ref="I44" authorId="0" shapeId="0" xr:uid="{F7A989A0-4CB2-4B3C-A0EA-620530491D1B}">
      <text>
        <r>
          <rPr>
            <sz val="9"/>
            <color indexed="8"/>
            <rFont val="Tahoma"/>
          </rPr>
          <t>#03_2_I45#</t>
        </r>
      </text>
    </comment>
    <comment ref="I52" authorId="0" shapeId="0" xr:uid="{B9C38023-B834-4E10-81DD-E69FE20FF4A0}">
      <text>
        <r>
          <rPr>
            <sz val="9"/>
            <color indexed="8"/>
            <rFont val="Tahoma"/>
          </rPr>
          <t>#03_2_I53#</t>
        </r>
      </text>
    </comment>
    <comment ref="I54" authorId="0" shapeId="0" xr:uid="{16D9D6DF-F311-4936-91DC-EF01A330DF8D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5" authorId="0" shapeId="0" xr:uid="{CA1D9F46-2D81-40FD-9394-B7875FA44F57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5" authorId="0" shapeId="0" xr:uid="{64CA3685-7949-48BA-9D34-105CF913932E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5" authorId="0" shapeId="0" xr:uid="{CF097621-D2C0-4BD0-835F-2876CDAD0D55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5" authorId="0" shapeId="0" xr:uid="{00BB06A8-4577-45DD-835C-15DF4C554DE2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5" authorId="0" shapeId="0" xr:uid="{42269D49-C25E-4CBE-A4D2-8B05CE06F341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5" authorId="0" shapeId="0" xr:uid="{E1CEF48C-9E62-463F-BA02-43051006B3C2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5" authorId="0" shapeId="0" xr:uid="{0A63AA44-02EB-4D80-8871-A8D197F4413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5" authorId="0" shapeId="0" xr:uid="{27F20166-6E7D-4FF8-99A6-59D7B4C49C8E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5" authorId="0" shapeId="0" xr:uid="{C4EC65F7-BBA9-40D6-AA94-6A55754B574D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5" authorId="0" shapeId="0" xr:uid="{D2BEB4E6-7ABC-4AE0-AC18-E2024C33CB89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6" authorId="0" shapeId="0" xr:uid="{DCB53BE0-AF33-4B70-97AB-73023C64D225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6" authorId="0" shapeId="0" xr:uid="{88712664-D94F-4507-BC43-02C9A02519D2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6" authorId="0" shapeId="0" xr:uid="{6FF2E230-0CCF-403C-AFAE-9CEF0DDD1D68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6" authorId="0" shapeId="0" xr:uid="{AC223BA0-B46D-41A7-AF02-701D293661B2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6" authorId="0" shapeId="0" xr:uid="{AC70B629-45DC-479F-9488-DF817D7E905F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6" authorId="0" shapeId="0" xr:uid="{37BC62E7-AC8F-4256-B727-E9BD0C529C6B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6" authorId="0" shapeId="0" xr:uid="{411A33AF-E090-4CF0-BE1A-FC5F8D4FBE9E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6" authorId="0" shapeId="0" xr:uid="{2EF3B255-6D9E-4442-B487-16A241098E2C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6" authorId="0" shapeId="0" xr:uid="{5DBD0855-86BB-4828-9CED-94FD27C84624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6" authorId="0" shapeId="0" xr:uid="{8C68979E-F693-4EC5-ADE4-4B92FF4CD8E6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8" authorId="0" shapeId="0" xr:uid="{1BB69A05-AE4E-45CE-AF99-F5DAA9E6735C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8" authorId="0" shapeId="0" xr:uid="{6A5C9833-E2B7-4EBA-AFCF-678B95A84814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8" authorId="0" shapeId="0" xr:uid="{FA2CF373-1943-43DE-9171-888E4AF065BB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8" authorId="0" shapeId="0" xr:uid="{7CB3C127-2E3D-49A1-A65F-241D620F428D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8" authorId="0" shapeId="0" xr:uid="{3C840AB5-1581-4527-B977-189D64B32DE3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8" authorId="0" shapeId="0" xr:uid="{CD9C102D-B5D6-4749-83EE-D8D6BE0BBB2A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8" authorId="0" shapeId="0" xr:uid="{CFC21954-3E43-4F28-B7AC-009B7224DAE6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8" authorId="0" shapeId="0" xr:uid="{3409348F-455E-42B3-BF49-02DB67571A1E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8" authorId="0" shapeId="0" xr:uid="{E5A936ED-F6CF-4577-B810-5C22EAF07E71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8" authorId="0" shapeId="0" xr:uid="{33978A98-CB82-4556-8C37-A8B6157AEA7A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9" authorId="0" shapeId="0" xr:uid="{E581B9E7-CAD7-437F-9B35-B86023B415D1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9" authorId="0" shapeId="0" xr:uid="{9A5BC3F2-A09A-4426-8AD1-14D47D1C30C9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9" authorId="0" shapeId="0" xr:uid="{858F8EF7-FC8B-405E-AD14-8FFFC6FDD1E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9" authorId="0" shapeId="0" xr:uid="{255C6184-BE39-47D9-A804-B9C20002ED52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9" authorId="0" shapeId="0" xr:uid="{41F7360E-4012-4BFB-A822-08694DDDCD37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9" authorId="0" shapeId="0" xr:uid="{A9864E04-4041-40E4-8E83-D5E6EEBD5046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9" authorId="0" shapeId="0" xr:uid="{64359DA8-C28E-41DE-9C82-6A22C08CCFBC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9" authorId="0" shapeId="0" xr:uid="{0849D288-3AA4-4B5A-B3B9-56FEDCCC16D4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9" authorId="0" shapeId="0" xr:uid="{29B12D75-E599-4DD3-A17D-75F5EE0D52B6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9" authorId="0" shapeId="0" xr:uid="{2E9A4462-7480-44B2-A75C-1F0DE584D223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1" authorId="0" shapeId="0" xr:uid="{D40AB2A6-178B-45BD-A52C-B1615B90C898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 xr:uid="{C66C1F2E-82C0-4805-95D9-E5875EE60863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1" authorId="0" shapeId="0" xr:uid="{32215F96-F488-4987-82EE-9CDDEBE2BF93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1" authorId="0" shapeId="0" xr:uid="{4D2B4B43-C36E-4354-A365-20A3BC939F4D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1" authorId="0" shapeId="0" xr:uid="{3CCC6B92-B491-43B9-A536-5075F201130A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1" authorId="0" shapeId="0" xr:uid="{0E40D8CE-B772-40E9-8B92-08E46FEFA064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1" authorId="0" shapeId="0" xr:uid="{9698CB59-113E-4069-8821-EB9AEB3673E1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1" authorId="0" shapeId="0" xr:uid="{BD480559-E734-4033-BF9F-1BACCCD78E55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1" authorId="0" shapeId="0" xr:uid="{405139D1-7657-4092-A255-D8F79A18FAE6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1" authorId="0" shapeId="0" xr:uid="{B48022FD-1593-42D5-8FA1-E0FCE898E6BD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2" authorId="0" shapeId="0" xr:uid="{88839A47-C527-4355-B7E4-656A73278244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2" authorId="0" shapeId="0" xr:uid="{D16EDD7C-B308-4CDE-97AF-AFFDD91F3E6A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2" authorId="0" shapeId="0" xr:uid="{66092F7A-868A-466F-A1D6-9D32162BA21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2" authorId="0" shapeId="0" xr:uid="{9A6D2AED-1AF1-43AC-BDBB-B31BA25EF0C9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2" authorId="0" shapeId="0" xr:uid="{04142779-20C3-4C7D-97AC-89D912FD050C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2" authorId="0" shapeId="0" xr:uid="{E6A23330-B8DC-4B90-9CBC-957BE11F583E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2" authorId="0" shapeId="0" xr:uid="{D3EAD988-9EA6-42F6-A3E9-AEE42AB07AA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2" authorId="0" shapeId="0" xr:uid="{254B89FE-1B67-4BA5-B602-E455F856C5DB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2" authorId="0" shapeId="0" xr:uid="{EEEFFFB1-802E-44B0-94F3-BF4220DC37CF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2" authorId="0" shapeId="0" xr:uid="{633030E2-3625-4B10-BC77-4DC21079F203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4" authorId="0" shapeId="0" xr:uid="{A34D0441-7ECD-4D6D-A0B3-74374892989F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4" authorId="0" shapeId="0" xr:uid="{8CF2311F-142E-4474-8017-331331E2B923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4" authorId="0" shapeId="0" xr:uid="{94F93F33-BCD9-4376-8AC9-B1FE99FAF1FA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4" authorId="0" shapeId="0" xr:uid="{60D80D95-3FAE-4363-A146-FC01D548A39B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4" authorId="0" shapeId="0" xr:uid="{0F3F087D-095F-4FFD-A25A-FFB06E71A2D7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4" authorId="0" shapeId="0" xr:uid="{CFD31AD9-4B43-4492-BA4C-62F09CF49CE3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4" authorId="0" shapeId="0" xr:uid="{9D051790-B245-4706-A1CA-A7906AE79726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4" authorId="0" shapeId="0" xr:uid="{272A6D3C-9410-4BF3-B8EC-FF182D7E6343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4" authorId="0" shapeId="0" xr:uid="{6B903F41-404E-4CC3-926A-E1A526CB3B86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4" authorId="0" shapeId="0" xr:uid="{CFC75A13-1945-489E-946F-E7906D4D7BB8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5" authorId="0" shapeId="0" xr:uid="{9DFFBAE5-F149-4CB0-86D5-D0E26A71A357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5" authorId="0" shapeId="0" xr:uid="{DDDFBD51-362C-4817-AE96-83A25E3CDBA6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5" authorId="0" shapeId="0" xr:uid="{BDA614D8-C596-40DB-9CA3-51FC0639F012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5" authorId="0" shapeId="0" xr:uid="{3CDF9968-474A-4F46-A228-9D66C68DEEA3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5" authorId="0" shapeId="0" xr:uid="{92F126F3-ACFA-4CEF-B9E6-EBBE93FA5D64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5" authorId="0" shapeId="0" xr:uid="{DBB5FD43-9715-45A8-982B-8DC28490064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5" authorId="0" shapeId="0" xr:uid="{C091ADE6-4076-472D-B9D9-BAD4B724D928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5" authorId="0" shapeId="0" xr:uid="{ECE4F450-45EC-48FA-B51A-02EEB27DFF1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5" authorId="0" shapeId="0" xr:uid="{EA5C102F-CA0D-4E7D-8902-3229A3C94283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5" authorId="0" shapeId="0" xr:uid="{94B3E75B-6762-4140-95C1-72296EA91F54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<sst xmlns="http://schemas.openxmlformats.org/spreadsheetml/2006/main" count="491" uniqueCount="280">
  <si>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</si>
  <si>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</si>
  <si>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</si>
  <si>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</si>
  <si>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</si>
  <si>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</si>
  <si>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</si>
  <si>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</si>
  <si>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</si>
  <si>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PAGAL  2025-09-30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</si>
  <si>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</si>
  <si>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</si>
  <si>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</si>
  <si>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</si>
  <si>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</si>
  <si>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</si>
  <si>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</si>
  <si>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</si>
  <si>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</si>
  <si>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</si>
  <si>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</si>
  <si>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</si>
  <si>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</si>
  <si>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</si>
  <si>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</si>
  <si>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</si>
  <si>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</si>
  <si>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</si>
  <si>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</si>
  <si>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</si>
  <si>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</si>
  <si>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</si>
  <si>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</si>
  <si>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</si>
  <si>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</si>
  <si>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</si>
  <si>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</si>
  <si>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</si>
  <si>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</si>
  <si>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</si>
  <si>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</si>
  <si>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</si>
  <si>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</si>
  <si>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</si>
  <si>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</si>
  <si>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</si>
  <si>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</si>
  <si>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</si>
  <si>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</si>
  <si>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</si>
  <si>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</si>
  <si>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</si>
  <si>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</si>
  <si>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</si>
  <si>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</si>
  <si>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</si>
  <si>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</si>
  <si>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</si>
  <si>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</si>
  <si>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</si>
  <si>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</si>
  <si>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</si>
  <si>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</si>
  <si>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</si>
  <si>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</si>
  <si>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</si>
  <si>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</si>
  <si>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</si>
  <si>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</si>
  <si>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</si>
  <si>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</si>
  <si>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</si>
  <si>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</si>
  <si>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</si>
  <si>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</si>
  <si>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</si>
  <si>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</si>
  <si>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</si>
  <si>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</si>
  <si>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</si>
  <si>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</si>
  <si>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</si>
  <si>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</si>
  <si>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</si>
  <si>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</si>
  <si>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</si>
  <si>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</si>
  <si>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</si>
  <si>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</si>
  <si>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</si>
  <si>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</si>
  <si>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</si>
  <si>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</si>
  <si>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</si>
  <si>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</si>
  <si>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</si>
  <si>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</si>
  <si>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</si>
  <si>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</si>
  <si>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</si>
  <si>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</si>
  <si>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</si>
  <si>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</si>
  <si>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</si>
  <si>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</si>
  <si>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</si>
  <si>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</si>
  <si>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</si>
  <si>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</si>
  <si>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</si>
  <si>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</si>
  <si>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</si>
  <si>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</si>
  <si>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</si>
  <si>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</si>
  <si>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</si>
  <si>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</si>
  <si>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</si>
  <si>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</si>
  <si>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</si>
  <si>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</si>
  <si>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</si>
  <si>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</si>
  <si>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</si>
  <si>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</si>
  <si>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</si>
  <si>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</si>
  <si>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</si>
  <si>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</si>
  <si>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</si>
  <si>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</si>
  <si>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</si>
  <si>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</si>
  <si>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</si>
  <si>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</si>
  <si>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</si>
  <si>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</si>
  <si>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</si>
  <si>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 xml:space="preserve">________________________________________________________                                     </t>
  </si>
  <si>
    <t xml:space="preserve">(ataskaitą parengusio asmens pareigų pavadinimas)                   </t>
  </si>
  <si>
    <t>P03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</si>
  <si>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</si>
  <si>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</si>
  <si>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</si>
  <si>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</si>
  <si>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</si>
  <si>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</si>
  <si>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</si>
  <si>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</si>
  <si>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</si>
  <si>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Violeta Karbauskaitė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</si>
  <si>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</si>
  <si>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</si>
  <si>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</si>
  <si>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</si>
  <si>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</si>
  <si>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</si>
  <si>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</si>
  <si>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</si>
  <si>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</si>
  <si>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</si>
  <si>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</si>
  <si>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</si>
  <si>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</si>
  <si>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</si>
  <si>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</si>
  <si>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</si>
  <si>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</si>
  <si>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</si>
  <si>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</si>
  <si>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</si>
  <si>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</si>
  <si>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</si>
  <si>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</si>
  <si>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</si>
  <si>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</si>
  <si>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</si>
  <si>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</si>
  <si>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</si>
  <si>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</si>
  <si>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</si>
  <si>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</si>
  <si>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</si>
  <si>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</si>
  <si>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</si>
  <si>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</si>
  <si>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</si>
  <si>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</si>
  <si>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</si>
  <si>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</si>
  <si>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</si>
  <si>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</si>
  <si>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</si>
  <si>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</si>
  <si>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</si>
  <si>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</si>
  <si>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</si>
  <si>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</si>
  <si>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</si>
  <si>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</si>
  <si>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</si>
  <si>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</si>
  <si>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</si>
  <si>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</si>
  <si>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</si>
  <si>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</si>
  <si>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</si>
  <si>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</si>
  <si>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</si>
  <si>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</si>
  <si>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</si>
  <si>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</si>
  <si>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</si>
  <si>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</si>
  <si>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</si>
  <si>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</si>
  <si>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</si>
  <si>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</si>
  <si>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</si>
  <si>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</si>
  <si>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</si>
  <si>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</si>
  <si>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</si>
  <si>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</si>
  <si>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</si>
  <si>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</si>
  <si>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</si>
  <si>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</si>
  <si>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</si>
  <si>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</si>
  <si>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</si>
  <si>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</si>
  <si>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</si>
  <si>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</si>
  <si>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</si>
  <si>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</si>
  <si>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</si>
  <si>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</si>
  <si>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</si>
  <si>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</si>
  <si>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</si>
  <si>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</si>
  <si>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</si>
  <si>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</si>
  <si>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</si>
  <si>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</si>
  <si>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</si>
  <si>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</si>
  <si>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</si>
  <si>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</si>
  <si>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</si>
  <si>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</si>
  <si>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</si>
  <si>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</si>
  <si>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</si>
  <si>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</si>
  <si>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</si>
  <si>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</si>
  <si>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</si>
  <si>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</si>
  <si>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</si>
  <si>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</si>
  <si>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</si>
  <si>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</si>
  <si>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</si>
  <si>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</si>
  <si>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</si>
  <si>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</si>
  <si>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</si>
  <si>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</si>
  <si>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</si>
  <si>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</si>
  <si>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</si>
  <si>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</si>
  <si>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P21</t>
  </si>
  <si>
    <t>P22</t>
  </si>
  <si>
    <t>2025-10-28  Nr.____</t>
  </si>
  <si>
    <t xml:space="preserve">                                                                                       Klaipėdos r. Gargždų "Kranto" progimnazija</t>
  </si>
  <si>
    <t>Pateikimo valiuta ir tikslumas: eurais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</si>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</sst>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7">
    <xf numFmtId="0" fontId="0" fillId="0" borderId="0" xfId="0"/>
    <xf numFmtId="0" fontId="18" fillId="33" borderId="0" xfId="0" applyFont="1" applyFill="1" applyAlignment="1">
      <alignment vertical="center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16" fontId="18" fillId="33" borderId="11" xfId="0" applyNumberFormat="1" applyFont="1" applyFill="1" applyBorder="1" applyAlignment="1">
      <alignment horizontal="center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16" fontId="18" fillId="0" borderId="12" xfId="0" applyNumberFormat="1" applyFont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1" fillId="0" borderId="0" xfId="0" applyFont="1"/>
    <xf numFmtId="0" fontId="29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49" fontId="19" fillId="33" borderId="18" xfId="0" applyNumberFormat="1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2" fontId="19" fillId="33" borderId="17" xfId="0" applyNumberFormat="1" applyFont="1" applyFill="1" applyBorder="1" applyAlignment="1">
      <alignment horizontal="right" vertical="center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left" vertical="center"/>
    </xf>
    <xf numFmtId="0" fontId="25" fillId="33" borderId="22" xfId="0" applyFont="1" applyFill="1" applyBorder="1" applyAlignment="1">
      <alignment horizontal="left" vertical="center"/>
    </xf>
    <xf numFmtId="0" fontId="25" fillId="33" borderId="22" xfId="0" applyFont="1" applyFill="1" applyBorder="1" applyAlignment="1">
      <alignment horizontal="left" vertical="center" wrapText="1"/>
    </xf>
    <xf numFmtId="2" fontId="18" fillId="33" borderId="21" xfId="0" applyNumberFormat="1" applyFont="1" applyFill="1" applyBorder="1" applyAlignment="1">
      <alignment horizontal="right" vertical="center"/>
    </xf>
    <xf numFmtId="0" fontId="18" fillId="33" borderId="18" xfId="0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/>
    </xf>
    <xf numFmtId="0" fontId="18" fillId="33" borderId="20" xfId="0" applyFont="1" applyFill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left" vertical="center" wrapText="1"/>
    </xf>
    <xf numFmtId="49" fontId="18" fillId="33" borderId="18" xfId="0" applyNumberFormat="1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left" vertical="center"/>
    </xf>
    <xf numFmtId="0" fontId="18" fillId="33" borderId="25" xfId="0" applyFont="1" applyFill="1" applyBorder="1" applyAlignment="1">
      <alignment horizontal="left" vertical="center"/>
    </xf>
    <xf numFmtId="0" fontId="18" fillId="33" borderId="25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/>
    </xf>
    <xf numFmtId="0" fontId="18" fillId="33" borderId="22" xfId="0" applyFont="1" applyFill="1" applyBorder="1" applyAlignment="1">
      <alignment horizontal="left" vertical="center" wrapText="1"/>
    </xf>
    <xf numFmtId="0" fontId="25" fillId="33" borderId="18" xfId="0" applyFont="1" applyFill="1" applyBorder="1" applyAlignment="1">
      <alignment horizontal="left" vertical="center"/>
    </xf>
    <xf numFmtId="0" fontId="25" fillId="33" borderId="19" xfId="0" applyFont="1" applyFill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/>
    </xf>
    <xf numFmtId="0" fontId="18" fillId="33" borderId="2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29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/>
    </xf>
    <xf numFmtId="0" fontId="19" fillId="33" borderId="26" xfId="0" applyFont="1" applyFill="1" applyBorder="1" applyAlignment="1">
      <alignment horizontal="left" vertical="center"/>
    </xf>
    <xf numFmtId="0" fontId="19" fillId="33" borderId="26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9" fillId="33" borderId="0" xfId="0" applyFont="1" applyFill="1" applyAlignment="1">
      <alignment horizontal="left" vertical="center" wrapText="1"/>
    </xf>
    <xf numFmtId="0" fontId="0" fillId="33" borderId="15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vertical="center"/>
    </xf>
    <xf numFmtId="2" fontId="29" fillId="0" borderId="17" xfId="0" applyNumberFormat="1" applyFont="1" applyBorder="1" applyAlignment="1">
      <alignment horizontal="right" vertical="center"/>
    </xf>
    <xf numFmtId="0" fontId="2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/>
    </xf>
    <xf numFmtId="2" fontId="27" fillId="0" borderId="17" xfId="0" applyNumberFormat="1" applyFont="1" applyBorder="1" applyAlignment="1">
      <alignment horizontal="right" vertical="center"/>
    </xf>
    <xf numFmtId="2" fontId="27" fillId="33" borderId="21" xfId="0" applyNumberFormat="1" applyFont="1" applyFill="1" applyBorder="1" applyAlignment="1">
      <alignment horizontal="right" vertical="center"/>
    </xf>
    <xf numFmtId="0" fontId="27" fillId="0" borderId="17" xfId="0" applyFont="1" applyBorder="1" applyAlignment="1">
      <alignment vertical="center"/>
    </xf>
    <xf numFmtId="2" fontId="27" fillId="0" borderId="17" xfId="0" applyNumberFormat="1" applyFont="1" applyBorder="1" applyAlignment="1">
      <alignment horizontal="right" vertical="center" wrapText="1"/>
    </xf>
    <xf numFmtId="0" fontId="29" fillId="0" borderId="17" xfId="0" applyFont="1" applyBorder="1" applyAlignment="1">
      <alignment horizontal="left" vertical="center"/>
    </xf>
    <xf numFmtId="0" fontId="27" fillId="0" borderId="15" xfId="0" applyFont="1" applyBorder="1" applyAlignment="1">
      <alignment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0" fontId="38" fillId="34" borderId="17" xfId="0" applyFont="1" applyFill="1" applyBorder="1" applyAlignment="1">
      <alignment horizontal="center" vertical="center" wrapText="1"/>
    </xf>
    <xf numFmtId="0" fontId="38" fillId="34" borderId="17" xfId="0" applyFont="1" applyFill="1" applyBorder="1" applyAlignment="1">
      <alignment horizontal="left" vertical="center" wrapText="1"/>
    </xf>
    <xf numFmtId="4" fontId="29" fillId="34" borderId="17" xfId="0" applyNumberFormat="1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 wrapText="1"/>
    </xf>
    <xf numFmtId="4" fontId="27" fillId="0" borderId="17" xfId="0" applyNumberFormat="1" applyFont="1" applyBorder="1" applyAlignment="1">
      <alignment horizontal="center" vertical="center" wrapText="1"/>
    </xf>
    <xf numFmtId="14" fontId="28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21" fillId="33" borderId="0" xfId="0" applyFont="1" applyFill="1" applyAlignment="1">
      <alignment wrapText="1"/>
    </xf>
    <xf numFmtId="0" fontId="21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5" xfId="0" applyFont="1" applyBorder="1" applyAlignment="1">
      <alignment horizontal="right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5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3E42-22B1-4CC7-BCCD-36E597EF4F7B}">
  <dimension ref="A1:H119"/>
  <sheetViews>
    <sheetView showGridLines="0" zoomScaleSheetLayoutView="100" workbookViewId="0">
      <selection activeCell="E18" sqref="E18:H18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4" customWidth="1"/>
    <col min="4" max="4" width="2.7109375" style="4" customWidth="1"/>
    <col min="5" max="5" width="59" style="4" customWidth="1"/>
    <col min="6" max="6" width="7.7109375" style="4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2" t="s">
        <v>0</v>
      </c>
      <c r="C1" s="132"/>
      <c r="D1" s="132"/>
      <c r="E1" s="132"/>
      <c r="F1" s="132"/>
      <c r="G1" s="132"/>
      <c r="H1" s="132"/>
    </row>
    <row r="2" spans="1:8">
      <c r="A2" s="2"/>
      <c r="F2" s="133" t="s">
        <v>1</v>
      </c>
      <c r="G2" s="133"/>
      <c r="H2" s="133"/>
    </row>
    <row r="3" spans="1:8">
      <c r="A3" s="2"/>
      <c r="F3" s="134" t="s">
        <v>2</v>
      </c>
      <c r="G3" s="134"/>
      <c r="H3" s="134"/>
    </row>
    <row r="4" spans="1:8">
      <c r="A4" s="2"/>
    </row>
    <row r="5" spans="1:8">
      <c r="A5" s="2"/>
      <c r="B5" s="135" t="s">
        <v>3</v>
      </c>
      <c r="C5" s="135"/>
      <c r="D5" s="135"/>
      <c r="E5" s="135"/>
      <c r="F5" s="135"/>
      <c r="G5" s="135"/>
      <c r="H5" s="135"/>
    </row>
    <row r="6" spans="1:8">
      <c r="A6" s="2"/>
      <c r="B6" s="135"/>
      <c r="C6" s="135"/>
      <c r="D6" s="135"/>
      <c r="E6" s="135"/>
      <c r="F6" s="135"/>
      <c r="G6" s="135"/>
      <c r="H6" s="135"/>
    </row>
    <row r="7" spans="1:8">
      <c r="A7" s="2"/>
      <c r="B7" s="136" t="s">
        <v>4</v>
      </c>
      <c r="C7" s="136"/>
      <c r="D7" s="136"/>
      <c r="E7" s="136"/>
      <c r="F7" s="136"/>
      <c r="G7" s="136"/>
      <c r="H7" s="136"/>
    </row>
    <row r="8" spans="1:8">
      <c r="A8" s="2"/>
      <c r="B8" s="131" t="s">
        <v>5</v>
      </c>
      <c r="C8" s="131"/>
      <c r="D8" s="131"/>
      <c r="E8" s="131"/>
      <c r="F8" s="131"/>
      <c r="G8" s="131"/>
      <c r="H8" s="131"/>
    </row>
    <row r="9" spans="1:8" ht="12.75" customHeight="1">
      <c r="A9" s="2"/>
      <c r="B9" s="136" t="s">
        <v>6</v>
      </c>
      <c r="C9" s="136"/>
      <c r="D9" s="136"/>
      <c r="E9" s="136"/>
      <c r="F9" s="136"/>
      <c r="G9" s="136"/>
      <c r="H9" s="136"/>
    </row>
    <row r="10" spans="1:8">
      <c r="A10" s="2"/>
      <c r="B10" s="140" t="s">
        <v>7</v>
      </c>
      <c r="C10" s="140"/>
      <c r="D10" s="140"/>
      <c r="E10" s="140"/>
      <c r="F10" s="140"/>
      <c r="G10" s="140"/>
      <c r="H10" s="140"/>
    </row>
    <row r="11" spans="1:8">
      <c r="A11" s="2"/>
      <c r="B11" s="141"/>
      <c r="C11" s="141"/>
      <c r="D11" s="141"/>
      <c r="E11" s="141"/>
      <c r="F11" s="141"/>
      <c r="G11" s="141"/>
      <c r="H11" s="141"/>
    </row>
    <row r="12" spans="1:8">
      <c r="A12" s="2"/>
      <c r="B12" s="142"/>
      <c r="C12" s="142"/>
      <c r="D12" s="142"/>
      <c r="E12" s="142"/>
      <c r="F12" s="142"/>
    </row>
    <row r="13" spans="1:8">
      <c r="A13" s="2"/>
      <c r="B13" s="135" t="s">
        <v>8</v>
      </c>
      <c r="C13" s="135"/>
      <c r="D13" s="135"/>
      <c r="E13" s="135"/>
      <c r="F13" s="135"/>
      <c r="G13" s="135"/>
      <c r="H13" s="135"/>
    </row>
    <row r="14" spans="1:8">
      <c r="A14" s="2"/>
      <c r="B14" s="135" t="s">
        <v>9</v>
      </c>
      <c r="C14" s="135"/>
      <c r="D14" s="135"/>
      <c r="E14" s="135"/>
      <c r="F14" s="135"/>
      <c r="G14" s="135"/>
      <c r="H14" s="135"/>
    </row>
    <row r="15" spans="1:8">
      <c r="A15" s="2"/>
      <c r="B15" s="3"/>
      <c r="C15" s="5"/>
      <c r="D15" s="5"/>
      <c r="E15" s="5"/>
      <c r="F15" s="5"/>
      <c r="G15" s="6"/>
      <c r="H15" s="6"/>
    </row>
    <row r="16" spans="1:8">
      <c r="A16" s="2"/>
      <c r="B16" s="143" t="s">
        <v>276</v>
      </c>
      <c r="C16" s="143"/>
      <c r="D16" s="143"/>
      <c r="E16" s="143"/>
      <c r="F16" s="143"/>
      <c r="G16" s="143"/>
      <c r="H16" s="143"/>
    </row>
    <row r="17" spans="1:8">
      <c r="A17" s="2"/>
      <c r="B17" s="144" t="s">
        <v>10</v>
      </c>
      <c r="C17" s="144"/>
      <c r="D17" s="144"/>
      <c r="E17" s="144"/>
      <c r="F17" s="144"/>
      <c r="G17" s="144"/>
      <c r="H17" s="144"/>
    </row>
    <row r="18" spans="1:8" ht="12.75" customHeight="1">
      <c r="A18" s="2"/>
      <c r="B18" s="3"/>
      <c r="C18" s="7"/>
      <c r="D18" s="7"/>
      <c r="E18" s="145" t="s">
        <v>278</v>
      </c>
      <c r="F18" s="145"/>
      <c r="G18" s="145"/>
      <c r="H18" s="145"/>
    </row>
    <row r="19" spans="1:8" ht="67.5" customHeight="1">
      <c r="A19" s="2"/>
      <c r="B19" s="36" t="s">
        <v>11</v>
      </c>
      <c r="C19" s="146" t="s">
        <v>12</v>
      </c>
      <c r="D19" s="147"/>
      <c r="E19" s="148"/>
      <c r="F19" s="37" t="s">
        <v>13</v>
      </c>
      <c r="G19" s="38" t="s">
        <v>14</v>
      </c>
      <c r="H19" s="38" t="s">
        <v>15</v>
      </c>
    </row>
    <row r="20" spans="1:8" s="4" customFormat="1" ht="12.75" customHeight="1">
      <c r="A20" s="2"/>
      <c r="B20" s="38" t="s">
        <v>16</v>
      </c>
      <c r="C20" s="39" t="s">
        <v>17</v>
      </c>
      <c r="D20" s="40"/>
      <c r="E20" s="41"/>
      <c r="F20" s="9"/>
      <c r="G20" s="43">
        <f>SUM(G21,G27,G37,G38,G39)</f>
        <v>1386361.9300000002</v>
      </c>
      <c r="H20" s="43">
        <f>SUM(H21,H27,H37,H38,H39)</f>
        <v>1314630.83</v>
      </c>
    </row>
    <row r="21" spans="1:8" s="4" customFormat="1" ht="12.75" customHeight="1">
      <c r="A21" s="2"/>
      <c r="B21" s="44" t="s">
        <v>18</v>
      </c>
      <c r="C21" s="45" t="s">
        <v>19</v>
      </c>
      <c r="D21" s="46"/>
      <c r="E21" s="47"/>
      <c r="F21" s="9" t="s">
        <v>140</v>
      </c>
      <c r="G21" s="48">
        <f>SUM(G22:G26)</f>
        <v>1031.02</v>
      </c>
      <c r="H21" s="48">
        <f>SUM(H22:H26)</f>
        <v>1213</v>
      </c>
    </row>
    <row r="22" spans="1:8" s="4" customFormat="1" ht="12.75" customHeight="1">
      <c r="A22" s="2"/>
      <c r="B22" s="42" t="s">
        <v>20</v>
      </c>
      <c r="C22" s="49"/>
      <c r="D22" s="50" t="s">
        <v>21</v>
      </c>
      <c r="E22" s="51"/>
      <c r="F22" s="10"/>
      <c r="G22" s="48" t="s">
        <v>22</v>
      </c>
      <c r="H22" s="48" t="s">
        <v>22</v>
      </c>
    </row>
    <row r="23" spans="1:8" s="4" customFormat="1" ht="12.75" customHeight="1">
      <c r="A23" s="2"/>
      <c r="B23" s="42" t="s">
        <v>23</v>
      </c>
      <c r="C23" s="49"/>
      <c r="D23" s="50" t="s">
        <v>24</v>
      </c>
      <c r="E23" s="52"/>
      <c r="F23" s="11"/>
      <c r="G23" s="48">
        <v>1031.02</v>
      </c>
      <c r="H23" s="48">
        <v>1213</v>
      </c>
    </row>
    <row r="24" spans="1:8" s="4" customFormat="1" ht="12.75" customHeight="1">
      <c r="A24" s="2"/>
      <c r="B24" s="42" t="s">
        <v>25</v>
      </c>
      <c r="C24" s="49"/>
      <c r="D24" s="50" t="s">
        <v>26</v>
      </c>
      <c r="E24" s="52"/>
      <c r="F24" s="11"/>
      <c r="G24" s="48" t="s">
        <v>22</v>
      </c>
      <c r="H24" s="48" t="s">
        <v>22</v>
      </c>
    </row>
    <row r="25" spans="1:8" s="4" customFormat="1" ht="12.75" customHeight="1">
      <c r="A25" s="2"/>
      <c r="B25" s="42" t="s">
        <v>27</v>
      </c>
      <c r="C25" s="49"/>
      <c r="D25" s="50" t="s">
        <v>28</v>
      </c>
      <c r="E25" s="52"/>
      <c r="F25" s="12"/>
      <c r="G25" s="48" t="s">
        <v>22</v>
      </c>
      <c r="H25" s="48" t="s">
        <v>22</v>
      </c>
    </row>
    <row r="26" spans="1:8" s="4" customFormat="1" ht="12.75" customHeight="1">
      <c r="A26" s="2"/>
      <c r="B26" s="53" t="s">
        <v>29</v>
      </c>
      <c r="C26" s="49"/>
      <c r="D26" s="54" t="s">
        <v>30</v>
      </c>
      <c r="E26" s="51"/>
      <c r="F26" s="12"/>
      <c r="G26" s="48" t="s">
        <v>22</v>
      </c>
      <c r="H26" s="48" t="s">
        <v>22</v>
      </c>
    </row>
    <row r="27" spans="1:8" s="4" customFormat="1" ht="12.75" customHeight="1">
      <c r="A27" s="2"/>
      <c r="B27" s="55" t="s">
        <v>31</v>
      </c>
      <c r="C27" s="56" t="s">
        <v>32</v>
      </c>
      <c r="D27" s="57"/>
      <c r="E27" s="58"/>
      <c r="F27" s="12" t="s">
        <v>141</v>
      </c>
      <c r="G27" s="48">
        <f>SUM(G28:G36)</f>
        <v>1385330.9100000001</v>
      </c>
      <c r="H27" s="48">
        <f>SUM(H28:H36)</f>
        <v>1313417.83</v>
      </c>
    </row>
    <row r="28" spans="1:8" s="4" customFormat="1" ht="12.75" customHeight="1">
      <c r="A28" s="2"/>
      <c r="B28" s="42" t="s">
        <v>33</v>
      </c>
      <c r="C28" s="49"/>
      <c r="D28" s="50" t="s">
        <v>34</v>
      </c>
      <c r="E28" s="52"/>
      <c r="F28" s="11"/>
      <c r="G28" s="48" t="s">
        <v>22</v>
      </c>
      <c r="H28" s="48" t="s">
        <v>22</v>
      </c>
    </row>
    <row r="29" spans="1:8" s="4" customFormat="1" ht="12.75" customHeight="1">
      <c r="A29" s="2"/>
      <c r="B29" s="42" t="s">
        <v>35</v>
      </c>
      <c r="C29" s="49"/>
      <c r="D29" s="50" t="s">
        <v>36</v>
      </c>
      <c r="E29" s="52"/>
      <c r="F29" s="11"/>
      <c r="G29" s="48">
        <v>990900.47</v>
      </c>
      <c r="H29" s="48">
        <v>1018089.78</v>
      </c>
    </row>
    <row r="30" spans="1:8" s="4" customFormat="1" ht="12.75" customHeight="1">
      <c r="A30" s="2"/>
      <c r="B30" s="42" t="s">
        <v>37</v>
      </c>
      <c r="C30" s="49"/>
      <c r="D30" s="50" t="s">
        <v>38</v>
      </c>
      <c r="E30" s="52"/>
      <c r="F30" s="11"/>
      <c r="G30" s="48" t="s">
        <v>22</v>
      </c>
      <c r="H30" s="48" t="s">
        <v>22</v>
      </c>
    </row>
    <row r="31" spans="1:8" s="4" customFormat="1" ht="12.75" customHeight="1">
      <c r="A31" s="2"/>
      <c r="B31" s="42" t="s">
        <v>39</v>
      </c>
      <c r="C31" s="49"/>
      <c r="D31" s="50" t="s">
        <v>40</v>
      </c>
      <c r="E31" s="52"/>
      <c r="F31" s="11"/>
      <c r="G31" s="48">
        <v>147762.04</v>
      </c>
      <c r="H31" s="48">
        <v>129945.83</v>
      </c>
    </row>
    <row r="32" spans="1:8" s="4" customFormat="1" ht="12.75" customHeight="1">
      <c r="A32" s="2"/>
      <c r="B32" s="42" t="s">
        <v>41</v>
      </c>
      <c r="C32" s="49"/>
      <c r="D32" s="50" t="s">
        <v>42</v>
      </c>
      <c r="E32" s="52"/>
      <c r="F32" s="11"/>
      <c r="G32" s="48">
        <v>60512.959999999999</v>
      </c>
      <c r="H32" s="48">
        <v>62413.74</v>
      </c>
    </row>
    <row r="33" spans="1:8" s="4" customFormat="1" ht="12.75" customHeight="1">
      <c r="A33" s="2"/>
      <c r="B33" s="42" t="s">
        <v>43</v>
      </c>
      <c r="C33" s="49"/>
      <c r="D33" s="50" t="s">
        <v>44</v>
      </c>
      <c r="E33" s="52"/>
      <c r="F33" s="11"/>
      <c r="G33" s="48">
        <v>91574.07</v>
      </c>
      <c r="H33" s="48">
        <v>0</v>
      </c>
    </row>
    <row r="34" spans="1:8" s="4" customFormat="1" ht="12.75" customHeight="1">
      <c r="A34" s="2"/>
      <c r="B34" s="42" t="s">
        <v>45</v>
      </c>
      <c r="C34" s="49"/>
      <c r="D34" s="50" t="s">
        <v>46</v>
      </c>
      <c r="E34" s="52"/>
      <c r="F34" s="11"/>
      <c r="G34" s="48">
        <v>74581.37</v>
      </c>
      <c r="H34" s="48">
        <v>82968.479999999996</v>
      </c>
    </row>
    <row r="35" spans="1:8" s="4" customFormat="1" ht="12.75" customHeight="1">
      <c r="A35" s="2"/>
      <c r="B35" s="42" t="s">
        <v>47</v>
      </c>
      <c r="C35" s="59"/>
      <c r="D35" s="60" t="s">
        <v>48</v>
      </c>
      <c r="E35" s="61"/>
      <c r="F35" s="11"/>
      <c r="G35" s="48" t="s">
        <v>22</v>
      </c>
      <c r="H35" s="48" t="s">
        <v>22</v>
      </c>
    </row>
    <row r="36" spans="1:8" s="4" customFormat="1" ht="12.75" customHeight="1">
      <c r="A36" s="2"/>
      <c r="B36" s="42" t="s">
        <v>49</v>
      </c>
      <c r="C36" s="49"/>
      <c r="D36" s="50" t="s">
        <v>50</v>
      </c>
      <c r="E36" s="52"/>
      <c r="F36" s="12"/>
      <c r="G36" s="48">
        <v>20000</v>
      </c>
      <c r="H36" s="48">
        <v>20000</v>
      </c>
    </row>
    <row r="37" spans="1:8" s="4" customFormat="1" ht="12.75" customHeight="1">
      <c r="A37" s="2"/>
      <c r="B37" s="44" t="s">
        <v>51</v>
      </c>
      <c r="C37" s="62" t="s">
        <v>52</v>
      </c>
      <c r="D37" s="62"/>
      <c r="E37" s="63"/>
      <c r="F37" s="12"/>
      <c r="G37" s="48" t="s">
        <v>22</v>
      </c>
      <c r="H37" s="48" t="s">
        <v>22</v>
      </c>
    </row>
    <row r="38" spans="1:8" s="4" customFormat="1" ht="12.75" customHeight="1">
      <c r="A38" s="2"/>
      <c r="B38" s="44" t="s">
        <v>53</v>
      </c>
      <c r="C38" s="62" t="s">
        <v>54</v>
      </c>
      <c r="D38" s="62"/>
      <c r="E38" s="63"/>
      <c r="F38" s="11"/>
      <c r="G38" s="48" t="s">
        <v>22</v>
      </c>
      <c r="H38" s="48" t="s">
        <v>22</v>
      </c>
    </row>
    <row r="39" spans="1:8" s="4" customFormat="1" ht="12.75" customHeight="1">
      <c r="A39" s="2"/>
      <c r="B39" s="44" t="s">
        <v>55</v>
      </c>
      <c r="C39" s="62" t="s">
        <v>56</v>
      </c>
      <c r="D39" s="49"/>
      <c r="E39" s="64"/>
      <c r="F39" s="11"/>
      <c r="G39" s="48" t="s">
        <v>22</v>
      </c>
      <c r="H39" s="48" t="s">
        <v>22</v>
      </c>
    </row>
    <row r="40" spans="1:8" s="4" customFormat="1" ht="12.75" customHeight="1">
      <c r="A40" s="2"/>
      <c r="B40" s="38" t="s">
        <v>57</v>
      </c>
      <c r="C40" s="39" t="s">
        <v>58</v>
      </c>
      <c r="D40" s="40"/>
      <c r="E40" s="41"/>
      <c r="F40" s="11"/>
      <c r="G40" s="48" t="s">
        <v>22</v>
      </c>
      <c r="H40" s="48" t="s">
        <v>22</v>
      </c>
    </row>
    <row r="41" spans="1:8" s="4" customFormat="1" ht="12.75" customHeight="1">
      <c r="A41" s="2"/>
      <c r="B41" s="36" t="s">
        <v>59</v>
      </c>
      <c r="C41" s="65" t="s">
        <v>60</v>
      </c>
      <c r="D41" s="66"/>
      <c r="E41" s="67"/>
      <c r="F41" s="12"/>
      <c r="G41" s="43">
        <f>SUM(G42,G48,G49,G56,G57)</f>
        <v>580442.62999999989</v>
      </c>
      <c r="H41" s="43">
        <f>SUM(H42,H48,H49,H56,H57)</f>
        <v>235498.26</v>
      </c>
    </row>
    <row r="42" spans="1:8" s="4" customFormat="1" ht="12.75" customHeight="1">
      <c r="A42" s="2"/>
      <c r="B42" s="68" t="s">
        <v>18</v>
      </c>
      <c r="C42" s="69" t="s">
        <v>61</v>
      </c>
      <c r="D42" s="70"/>
      <c r="E42" s="71"/>
      <c r="F42" s="12" t="s">
        <v>142</v>
      </c>
      <c r="G42" s="48">
        <f>SUM(G43:G47)</f>
        <v>12659.08</v>
      </c>
      <c r="H42" s="48">
        <f>SUM(H43:H47)</f>
        <v>311.44</v>
      </c>
    </row>
    <row r="43" spans="1:8" s="4" customFormat="1" ht="12.75" customHeight="1">
      <c r="A43" s="2"/>
      <c r="B43" s="72" t="s">
        <v>20</v>
      </c>
      <c r="C43" s="59"/>
      <c r="D43" s="60" t="s">
        <v>62</v>
      </c>
      <c r="E43" s="61"/>
      <c r="F43" s="11"/>
      <c r="G43" s="48" t="s">
        <v>22</v>
      </c>
      <c r="H43" s="48" t="s">
        <v>22</v>
      </c>
    </row>
    <row r="44" spans="1:8" s="4" customFormat="1" ht="12.75" customHeight="1">
      <c r="A44" s="2"/>
      <c r="B44" s="72" t="s">
        <v>23</v>
      </c>
      <c r="C44" s="59"/>
      <c r="D44" s="60" t="s">
        <v>63</v>
      </c>
      <c r="E44" s="61"/>
      <c r="F44" s="11"/>
      <c r="G44" s="48">
        <v>12659.08</v>
      </c>
      <c r="H44" s="48">
        <v>311.44</v>
      </c>
    </row>
    <row r="45" spans="1:8" s="4" customFormat="1">
      <c r="A45" s="2"/>
      <c r="B45" s="72" t="s">
        <v>25</v>
      </c>
      <c r="C45" s="59"/>
      <c r="D45" s="60" t="s">
        <v>64</v>
      </c>
      <c r="E45" s="61"/>
      <c r="F45" s="11"/>
      <c r="G45" s="48" t="s">
        <v>22</v>
      </c>
      <c r="H45" s="48" t="s">
        <v>22</v>
      </c>
    </row>
    <row r="46" spans="1:8" s="4" customFormat="1">
      <c r="A46" s="2"/>
      <c r="B46" s="72" t="s">
        <v>27</v>
      </c>
      <c r="C46" s="59"/>
      <c r="D46" s="60" t="s">
        <v>65</v>
      </c>
      <c r="E46" s="61"/>
      <c r="F46" s="11"/>
      <c r="G46" s="48">
        <v>0</v>
      </c>
      <c r="H46" s="48">
        <v>0</v>
      </c>
    </row>
    <row r="47" spans="1:8" s="4" customFormat="1" ht="12.75" customHeight="1">
      <c r="A47" s="2"/>
      <c r="B47" s="72" t="s">
        <v>29</v>
      </c>
      <c r="C47" s="66"/>
      <c r="D47" s="149" t="s">
        <v>66</v>
      </c>
      <c r="E47" s="150"/>
      <c r="F47" s="11"/>
      <c r="G47" s="48" t="s">
        <v>22</v>
      </c>
      <c r="H47" s="48" t="s">
        <v>22</v>
      </c>
    </row>
    <row r="48" spans="1:8" s="4" customFormat="1" ht="12.75" customHeight="1">
      <c r="A48" s="2"/>
      <c r="B48" s="68" t="s">
        <v>31</v>
      </c>
      <c r="C48" s="73" t="s">
        <v>67</v>
      </c>
      <c r="D48" s="74"/>
      <c r="E48" s="75"/>
      <c r="F48" s="12" t="s">
        <v>143</v>
      </c>
      <c r="G48" s="48">
        <v>14725.96</v>
      </c>
      <c r="H48" s="48">
        <v>8295.58</v>
      </c>
    </row>
    <row r="49" spans="1:8" s="4" customFormat="1" ht="12.75" customHeight="1">
      <c r="A49" s="2"/>
      <c r="B49" s="68" t="s">
        <v>51</v>
      </c>
      <c r="C49" s="69" t="s">
        <v>68</v>
      </c>
      <c r="D49" s="70"/>
      <c r="E49" s="71"/>
      <c r="F49" s="12" t="s">
        <v>144</v>
      </c>
      <c r="G49" s="48">
        <f>SUM(G50:G55)</f>
        <v>503748.38999999996</v>
      </c>
      <c r="H49" s="48">
        <f>SUM(H50:H55)</f>
        <v>204238.12000000002</v>
      </c>
    </row>
    <row r="50" spans="1:8" s="4" customFormat="1" ht="12.75" customHeight="1">
      <c r="A50" s="2"/>
      <c r="B50" s="72" t="s">
        <v>69</v>
      </c>
      <c r="C50" s="70"/>
      <c r="D50" s="76" t="s">
        <v>70</v>
      </c>
      <c r="E50" s="77"/>
      <c r="F50" s="12"/>
      <c r="G50" s="48" t="s">
        <v>22</v>
      </c>
      <c r="H50" s="48" t="s">
        <v>22</v>
      </c>
    </row>
    <row r="51" spans="1:8" s="4" customFormat="1" ht="12.75" customHeight="1">
      <c r="A51" s="2"/>
      <c r="B51" s="78" t="s">
        <v>71</v>
      </c>
      <c r="C51" s="59"/>
      <c r="D51" s="60" t="s">
        <v>72</v>
      </c>
      <c r="E51" s="79"/>
      <c r="F51" s="13"/>
      <c r="G51" s="48">
        <v>0</v>
      </c>
      <c r="H51" s="48">
        <v>0</v>
      </c>
    </row>
    <row r="52" spans="1:8" s="4" customFormat="1" ht="12.75" customHeight="1">
      <c r="A52" s="2"/>
      <c r="B52" s="72" t="s">
        <v>73</v>
      </c>
      <c r="C52" s="59"/>
      <c r="D52" s="60" t="s">
        <v>74</v>
      </c>
      <c r="E52" s="61"/>
      <c r="F52" s="12"/>
      <c r="G52" s="48">
        <v>0</v>
      </c>
      <c r="H52" s="48">
        <v>0</v>
      </c>
    </row>
    <row r="53" spans="1:8" s="4" customFormat="1" ht="12.75" customHeight="1">
      <c r="A53" s="2"/>
      <c r="B53" s="72" t="s">
        <v>75</v>
      </c>
      <c r="C53" s="59"/>
      <c r="D53" s="149" t="s">
        <v>76</v>
      </c>
      <c r="E53" s="150"/>
      <c r="F53" s="12"/>
      <c r="G53" s="48">
        <v>6180.1</v>
      </c>
      <c r="H53" s="48">
        <v>834</v>
      </c>
    </row>
    <row r="54" spans="1:8" s="4" customFormat="1" ht="12.75" customHeight="1">
      <c r="A54" s="2"/>
      <c r="B54" s="72" t="s">
        <v>77</v>
      </c>
      <c r="C54" s="59"/>
      <c r="D54" s="60" t="s">
        <v>78</v>
      </c>
      <c r="E54" s="61"/>
      <c r="F54" s="12"/>
      <c r="G54" s="48">
        <v>497246.17</v>
      </c>
      <c r="H54" s="48">
        <v>203304.17</v>
      </c>
    </row>
    <row r="55" spans="1:8" s="4" customFormat="1" ht="12.75" customHeight="1">
      <c r="A55" s="2"/>
      <c r="B55" s="72" t="s">
        <v>79</v>
      </c>
      <c r="C55" s="59"/>
      <c r="D55" s="60" t="s">
        <v>80</v>
      </c>
      <c r="E55" s="61"/>
      <c r="F55" s="12"/>
      <c r="G55" s="48">
        <v>322.12</v>
      </c>
      <c r="H55" s="48">
        <v>99.95</v>
      </c>
    </row>
    <row r="56" spans="1:8" s="4" customFormat="1" ht="12.75" customHeight="1">
      <c r="A56" s="2"/>
      <c r="B56" s="68" t="s">
        <v>53</v>
      </c>
      <c r="C56" s="80" t="s">
        <v>81</v>
      </c>
      <c r="D56" s="80"/>
      <c r="E56" s="81"/>
      <c r="F56" s="12"/>
      <c r="G56" s="48" t="s">
        <v>22</v>
      </c>
      <c r="H56" s="48" t="s">
        <v>22</v>
      </c>
    </row>
    <row r="57" spans="1:8" s="4" customFormat="1" ht="12.75" customHeight="1">
      <c r="A57" s="2"/>
      <c r="B57" s="68" t="s">
        <v>55</v>
      </c>
      <c r="C57" s="80" t="s">
        <v>82</v>
      </c>
      <c r="D57" s="80"/>
      <c r="E57" s="81"/>
      <c r="F57" s="12" t="s">
        <v>145</v>
      </c>
      <c r="G57" s="48">
        <v>49309.2</v>
      </c>
      <c r="H57" s="48">
        <v>22653.119999999999</v>
      </c>
    </row>
    <row r="58" spans="1:8" s="4" customFormat="1" ht="12.75" customHeight="1">
      <c r="A58" s="2"/>
      <c r="B58" s="44"/>
      <c r="C58" s="56" t="s">
        <v>83</v>
      </c>
      <c r="D58" s="57"/>
      <c r="E58" s="58"/>
      <c r="F58" s="12"/>
      <c r="G58" s="48">
        <f>SUM(G20,G40,G41)</f>
        <v>1966804.56</v>
      </c>
      <c r="H58" s="48">
        <f>SUM(H20,H40,H41)</f>
        <v>1550129.09</v>
      </c>
    </row>
    <row r="59" spans="1:8" s="4" customFormat="1" ht="12.75" customHeight="1">
      <c r="A59" s="2"/>
      <c r="B59" s="38" t="s">
        <v>84</v>
      </c>
      <c r="C59" s="39" t="s">
        <v>85</v>
      </c>
      <c r="D59" s="39"/>
      <c r="E59" s="82"/>
      <c r="F59" s="12" t="s">
        <v>146</v>
      </c>
      <c r="G59" s="43">
        <f>SUM(G60:G63)</f>
        <v>1435809.38</v>
      </c>
      <c r="H59" s="43">
        <f>SUM(H60:H63)</f>
        <v>1343501.86</v>
      </c>
    </row>
    <row r="60" spans="1:8" s="4" customFormat="1" ht="12.75" customHeight="1">
      <c r="A60" s="2"/>
      <c r="B60" s="44" t="s">
        <v>18</v>
      </c>
      <c r="C60" s="62" t="s">
        <v>86</v>
      </c>
      <c r="D60" s="62"/>
      <c r="E60" s="63"/>
      <c r="F60" s="12"/>
      <c r="G60" s="48">
        <v>282964.55</v>
      </c>
      <c r="H60" s="48">
        <v>242082.86</v>
      </c>
    </row>
    <row r="61" spans="1:8" s="4" customFormat="1" ht="12.75" customHeight="1">
      <c r="A61" s="2"/>
      <c r="B61" s="55" t="s">
        <v>31</v>
      </c>
      <c r="C61" s="56" t="s">
        <v>87</v>
      </c>
      <c r="D61" s="57"/>
      <c r="E61" s="58"/>
      <c r="F61" s="14"/>
      <c r="G61" s="48">
        <v>836022.61</v>
      </c>
      <c r="H61" s="48">
        <v>791255.39</v>
      </c>
    </row>
    <row r="62" spans="1:8" s="4" customFormat="1" ht="12.75" customHeight="1">
      <c r="A62" s="2"/>
      <c r="B62" s="44" t="s">
        <v>51</v>
      </c>
      <c r="C62" s="137" t="s">
        <v>88</v>
      </c>
      <c r="D62" s="138"/>
      <c r="E62" s="139"/>
      <c r="F62" s="12"/>
      <c r="G62" s="48">
        <v>308123.67</v>
      </c>
      <c r="H62" s="48">
        <v>294378.08</v>
      </c>
    </row>
    <row r="63" spans="1:8" s="4" customFormat="1" ht="12.75" customHeight="1">
      <c r="A63" s="2"/>
      <c r="B63" s="44" t="s">
        <v>89</v>
      </c>
      <c r="C63" s="62" t="s">
        <v>90</v>
      </c>
      <c r="D63" s="49"/>
      <c r="E63" s="64"/>
      <c r="F63" s="12"/>
      <c r="G63" s="48">
        <v>8698.5499999999993</v>
      </c>
      <c r="H63" s="48">
        <v>15785.53</v>
      </c>
    </row>
    <row r="64" spans="1:8" s="4" customFormat="1" ht="12.75" customHeight="1">
      <c r="A64" s="2"/>
      <c r="B64" s="38" t="s">
        <v>91</v>
      </c>
      <c r="C64" s="39" t="s">
        <v>92</v>
      </c>
      <c r="D64" s="40"/>
      <c r="E64" s="41"/>
      <c r="F64" s="12"/>
      <c r="G64" s="43">
        <f>SUM(G65,G69)</f>
        <v>524428.12</v>
      </c>
      <c r="H64" s="43">
        <f>SUM(H65,H69)</f>
        <v>204271.56999999998</v>
      </c>
    </row>
    <row r="65" spans="1:8" s="4" customFormat="1" ht="12.75" customHeight="1">
      <c r="A65" s="2"/>
      <c r="B65" s="44" t="s">
        <v>18</v>
      </c>
      <c r="C65" s="45" t="s">
        <v>93</v>
      </c>
      <c r="D65" s="83"/>
      <c r="E65" s="84"/>
      <c r="F65" s="12" t="s">
        <v>147</v>
      </c>
      <c r="G65" s="48">
        <f>SUM(G66:G68)</f>
        <v>17593.68</v>
      </c>
      <c r="H65" s="48">
        <f>SUM(H66:H68)</f>
        <v>17593.68</v>
      </c>
    </row>
    <row r="66" spans="1:8" s="4" customFormat="1">
      <c r="A66" s="2"/>
      <c r="B66" s="42" t="s">
        <v>20</v>
      </c>
      <c r="C66" s="85"/>
      <c r="D66" s="50" t="s">
        <v>94</v>
      </c>
      <c r="E66" s="86"/>
      <c r="F66" s="12"/>
      <c r="G66" s="48" t="s">
        <v>22</v>
      </c>
      <c r="H66" s="48" t="s">
        <v>22</v>
      </c>
    </row>
    <row r="67" spans="1:8" s="4" customFormat="1" ht="12.75" customHeight="1">
      <c r="A67" s="2"/>
      <c r="B67" s="42" t="s">
        <v>23</v>
      </c>
      <c r="C67" s="49"/>
      <c r="D67" s="50" t="s">
        <v>95</v>
      </c>
      <c r="E67" s="52"/>
      <c r="F67" s="12"/>
      <c r="G67" s="48">
        <v>17593.68</v>
      </c>
      <c r="H67" s="48">
        <v>17593.68</v>
      </c>
    </row>
    <row r="68" spans="1:8" s="4" customFormat="1" ht="12.75" customHeight="1">
      <c r="A68" s="2"/>
      <c r="B68" s="42" t="s">
        <v>96</v>
      </c>
      <c r="C68" s="49"/>
      <c r="D68" s="50" t="s">
        <v>97</v>
      </c>
      <c r="E68" s="52"/>
      <c r="F68" s="11"/>
      <c r="G68" s="48" t="s">
        <v>22</v>
      </c>
      <c r="H68" s="48" t="s">
        <v>22</v>
      </c>
    </row>
    <row r="69" spans="1:8" s="24" customFormat="1" ht="12.75" customHeight="1">
      <c r="A69" s="2"/>
      <c r="B69" s="68" t="s">
        <v>31</v>
      </c>
      <c r="C69" s="87" t="s">
        <v>98</v>
      </c>
      <c r="D69" s="88"/>
      <c r="E69" s="89"/>
      <c r="F69" s="15" t="s">
        <v>148</v>
      </c>
      <c r="G69" s="48">
        <f>SUM(G70:G75,G78:G83)</f>
        <v>506834.43999999994</v>
      </c>
      <c r="H69" s="48">
        <f>SUM(H70:H75,H78:H83)</f>
        <v>186677.88999999998</v>
      </c>
    </row>
    <row r="70" spans="1:8" s="4" customFormat="1" ht="12.75" customHeight="1">
      <c r="A70" s="2"/>
      <c r="B70" s="42" t="s">
        <v>33</v>
      </c>
      <c r="C70" s="49"/>
      <c r="D70" s="50" t="s">
        <v>99</v>
      </c>
      <c r="E70" s="51"/>
      <c r="F70" s="12"/>
      <c r="G70" s="48" t="s">
        <v>22</v>
      </c>
      <c r="H70" s="48" t="s">
        <v>22</v>
      </c>
    </row>
    <row r="71" spans="1:8" s="4" customFormat="1" ht="12.75" customHeight="1">
      <c r="A71" s="2"/>
      <c r="B71" s="42" t="s">
        <v>35</v>
      </c>
      <c r="C71" s="85"/>
      <c r="D71" s="50" t="s">
        <v>100</v>
      </c>
      <c r="E71" s="86"/>
      <c r="F71" s="12"/>
      <c r="G71" s="48" t="s">
        <v>22</v>
      </c>
      <c r="H71" s="48" t="s">
        <v>22</v>
      </c>
    </row>
    <row r="72" spans="1:8" s="4" customFormat="1">
      <c r="A72" s="2"/>
      <c r="B72" s="42" t="s">
        <v>37</v>
      </c>
      <c r="C72" s="85"/>
      <c r="D72" s="50" t="s">
        <v>101</v>
      </c>
      <c r="E72" s="86"/>
      <c r="F72" s="12"/>
      <c r="G72" s="48" t="s">
        <v>22</v>
      </c>
      <c r="H72" s="48" t="s">
        <v>22</v>
      </c>
    </row>
    <row r="73" spans="1:8" s="4" customFormat="1">
      <c r="A73" s="2"/>
      <c r="B73" s="90" t="s">
        <v>39</v>
      </c>
      <c r="C73" s="70"/>
      <c r="D73" s="91" t="s">
        <v>102</v>
      </c>
      <c r="E73" s="77"/>
      <c r="F73" s="12"/>
      <c r="G73" s="48" t="s">
        <v>22</v>
      </c>
      <c r="H73" s="48" t="s">
        <v>22</v>
      </c>
    </row>
    <row r="74" spans="1:8" s="4" customFormat="1">
      <c r="A74" s="2"/>
      <c r="B74" s="44" t="s">
        <v>41</v>
      </c>
      <c r="C74" s="54"/>
      <c r="D74" s="54" t="s">
        <v>103</v>
      </c>
      <c r="E74" s="51"/>
      <c r="F74" s="16"/>
      <c r="G74" s="48" t="s">
        <v>22</v>
      </c>
      <c r="H74" s="48" t="s">
        <v>22</v>
      </c>
    </row>
    <row r="75" spans="1:8" s="4" customFormat="1" ht="12.75" customHeight="1">
      <c r="A75" s="2"/>
      <c r="B75" s="92" t="s">
        <v>43</v>
      </c>
      <c r="C75" s="88"/>
      <c r="D75" s="93" t="s">
        <v>104</v>
      </c>
      <c r="E75" s="94"/>
      <c r="F75" s="12"/>
      <c r="G75" s="48">
        <f>SUM(G76,G77)</f>
        <v>0</v>
      </c>
      <c r="H75" s="48">
        <f>SUM(H76,H77)</f>
        <v>0</v>
      </c>
    </row>
    <row r="76" spans="1:8" s="4" customFormat="1" ht="12.75" customHeight="1">
      <c r="A76" s="2"/>
      <c r="B76" s="72" t="s">
        <v>105</v>
      </c>
      <c r="C76" s="59"/>
      <c r="D76" s="79"/>
      <c r="E76" s="61" t="s">
        <v>106</v>
      </c>
      <c r="F76" s="12"/>
      <c r="G76" s="48">
        <v>0</v>
      </c>
      <c r="H76" s="48">
        <v>0</v>
      </c>
    </row>
    <row r="77" spans="1:8" s="4" customFormat="1" ht="12.75" customHeight="1">
      <c r="A77" s="2"/>
      <c r="B77" s="72" t="s">
        <v>107</v>
      </c>
      <c r="C77" s="59"/>
      <c r="D77" s="79"/>
      <c r="E77" s="61" t="s">
        <v>108</v>
      </c>
      <c r="F77" s="11"/>
      <c r="G77" s="48" t="s">
        <v>22</v>
      </c>
      <c r="H77" s="48" t="s">
        <v>22</v>
      </c>
    </row>
    <row r="78" spans="1:8" s="4" customFormat="1" ht="12.75" customHeight="1">
      <c r="A78" s="2"/>
      <c r="B78" s="72" t="s">
        <v>45</v>
      </c>
      <c r="C78" s="74"/>
      <c r="D78" s="95" t="s">
        <v>109</v>
      </c>
      <c r="E78" s="96"/>
      <c r="F78" s="11"/>
      <c r="G78" s="48">
        <v>0</v>
      </c>
      <c r="H78" s="48">
        <v>0</v>
      </c>
    </row>
    <row r="79" spans="1:8" s="4" customFormat="1" ht="12.75" customHeight="1">
      <c r="A79" s="2"/>
      <c r="B79" s="72" t="s">
        <v>47</v>
      </c>
      <c r="C79" s="97"/>
      <c r="D79" s="60" t="s">
        <v>110</v>
      </c>
      <c r="E79" s="98"/>
      <c r="F79" s="12"/>
      <c r="G79" s="48" t="s">
        <v>22</v>
      </c>
      <c r="H79" s="48" t="s">
        <v>22</v>
      </c>
    </row>
    <row r="80" spans="1:8" s="4" customFormat="1" ht="12.75" customHeight="1">
      <c r="A80" s="2"/>
      <c r="B80" s="72" t="s">
        <v>49</v>
      </c>
      <c r="C80" s="49"/>
      <c r="D80" s="50" t="s">
        <v>111</v>
      </c>
      <c r="E80" s="52"/>
      <c r="F80" s="12"/>
      <c r="G80" s="48">
        <v>35154.910000000003</v>
      </c>
      <c r="H80" s="48">
        <v>3096.43</v>
      </c>
    </row>
    <row r="81" spans="1:8" s="4" customFormat="1" ht="12.75" customHeight="1">
      <c r="A81" s="2"/>
      <c r="B81" s="72" t="s">
        <v>112</v>
      </c>
      <c r="C81" s="49"/>
      <c r="D81" s="50" t="s">
        <v>113</v>
      </c>
      <c r="E81" s="52"/>
      <c r="F81" s="12"/>
      <c r="G81" s="48">
        <v>290631.81</v>
      </c>
      <c r="H81" s="48">
        <v>0</v>
      </c>
    </row>
    <row r="82" spans="1:8" s="4" customFormat="1" ht="12.75" customHeight="1">
      <c r="A82" s="2"/>
      <c r="B82" s="42" t="s">
        <v>114</v>
      </c>
      <c r="C82" s="59"/>
      <c r="D82" s="60" t="s">
        <v>115</v>
      </c>
      <c r="E82" s="61"/>
      <c r="F82" s="12"/>
      <c r="G82" s="48">
        <v>180939.62</v>
      </c>
      <c r="H82" s="48">
        <v>183569.83</v>
      </c>
    </row>
    <row r="83" spans="1:8" s="4" customFormat="1" ht="12.75" customHeight="1">
      <c r="A83" s="2"/>
      <c r="B83" s="42" t="s">
        <v>116</v>
      </c>
      <c r="C83" s="49"/>
      <c r="D83" s="50" t="s">
        <v>117</v>
      </c>
      <c r="E83" s="52"/>
      <c r="F83" s="11"/>
      <c r="G83" s="48">
        <v>108.1</v>
      </c>
      <c r="H83" s="48">
        <v>11.63</v>
      </c>
    </row>
    <row r="84" spans="1:8" s="4" customFormat="1" ht="12.75" customHeight="1">
      <c r="A84" s="2"/>
      <c r="B84" s="38" t="s">
        <v>118</v>
      </c>
      <c r="C84" s="99" t="s">
        <v>119</v>
      </c>
      <c r="D84" s="100"/>
      <c r="E84" s="101"/>
      <c r="F84" s="11" t="s">
        <v>149</v>
      </c>
      <c r="G84" s="43">
        <f>SUM(G85,G86,G89,G90)</f>
        <v>6567.059999999</v>
      </c>
      <c r="H84" s="43">
        <f>SUM(H85,H86,H89,H90)</f>
        <v>2355.6600000006101</v>
      </c>
    </row>
    <row r="85" spans="1:8" s="4" customFormat="1" ht="12.75" customHeight="1">
      <c r="A85" s="2"/>
      <c r="B85" s="44" t="s">
        <v>18</v>
      </c>
      <c r="C85" s="62" t="s">
        <v>120</v>
      </c>
      <c r="D85" s="49"/>
      <c r="E85" s="64"/>
      <c r="F85" s="11"/>
      <c r="G85" s="48" t="s">
        <v>22</v>
      </c>
      <c r="H85" s="48" t="s">
        <v>22</v>
      </c>
    </row>
    <row r="86" spans="1:8" s="4" customFormat="1" ht="12.75" customHeight="1">
      <c r="A86" s="2"/>
      <c r="B86" s="44" t="s">
        <v>31</v>
      </c>
      <c r="C86" s="45" t="s">
        <v>121</v>
      </c>
      <c r="D86" s="83"/>
      <c r="E86" s="84"/>
      <c r="F86" s="12"/>
      <c r="G86" s="48">
        <f>SUM(G87,G88)</f>
        <v>0</v>
      </c>
      <c r="H86" s="48">
        <f>SUM(H87,H88)</f>
        <v>0</v>
      </c>
    </row>
    <row r="87" spans="1:8" s="4" customFormat="1" ht="12.75" customHeight="1">
      <c r="A87" s="2"/>
      <c r="B87" s="42" t="s">
        <v>33</v>
      </c>
      <c r="C87" s="49"/>
      <c r="D87" s="50" t="s">
        <v>122</v>
      </c>
      <c r="E87" s="52"/>
      <c r="F87" s="12"/>
      <c r="G87" s="48" t="s">
        <v>22</v>
      </c>
      <c r="H87" s="48" t="s">
        <v>22</v>
      </c>
    </row>
    <row r="88" spans="1:8" s="4" customFormat="1" ht="12.75" customHeight="1">
      <c r="A88" s="2"/>
      <c r="B88" s="42" t="s">
        <v>35</v>
      </c>
      <c r="C88" s="49"/>
      <c r="D88" s="50" t="s">
        <v>123</v>
      </c>
      <c r="E88" s="52"/>
      <c r="F88" s="12"/>
      <c r="G88" s="48" t="s">
        <v>22</v>
      </c>
      <c r="H88" s="48" t="s">
        <v>22</v>
      </c>
    </row>
    <row r="89" spans="1:8" s="4" customFormat="1" ht="12.75" customHeight="1">
      <c r="A89" s="2"/>
      <c r="B89" s="68" t="s">
        <v>51</v>
      </c>
      <c r="C89" s="79" t="s">
        <v>124</v>
      </c>
      <c r="D89" s="79"/>
      <c r="E89" s="102"/>
      <c r="F89" s="12"/>
      <c r="G89" s="48" t="s">
        <v>22</v>
      </c>
      <c r="H89" s="48" t="s">
        <v>22</v>
      </c>
    </row>
    <row r="90" spans="1:8" s="4" customFormat="1" ht="12.75" customHeight="1">
      <c r="A90" s="2"/>
      <c r="B90" s="55" t="s">
        <v>53</v>
      </c>
      <c r="C90" s="56" t="s">
        <v>125</v>
      </c>
      <c r="D90" s="57"/>
      <c r="E90" s="58"/>
      <c r="F90" s="12"/>
      <c r="G90" s="48">
        <f>SUM(G91:G92)</f>
        <v>6567.059999999</v>
      </c>
      <c r="H90" s="48">
        <f>SUM(H91:H92)</f>
        <v>2355.6600000006101</v>
      </c>
    </row>
    <row r="91" spans="1:8" s="4" customFormat="1" ht="12.75" customHeight="1">
      <c r="A91" s="2"/>
      <c r="B91" s="42" t="s">
        <v>126</v>
      </c>
      <c r="C91" s="40"/>
      <c r="D91" s="50" t="s">
        <v>127</v>
      </c>
      <c r="E91" s="103"/>
      <c r="F91" s="11"/>
      <c r="G91" s="48">
        <v>4211.3999999990001</v>
      </c>
      <c r="H91" s="48">
        <v>-925.83999999938999</v>
      </c>
    </row>
    <row r="92" spans="1:8" s="4" customFormat="1" ht="12.75" customHeight="1">
      <c r="A92" s="2"/>
      <c r="B92" s="42" t="s">
        <v>128</v>
      </c>
      <c r="C92" s="40"/>
      <c r="D92" s="50" t="s">
        <v>129</v>
      </c>
      <c r="E92" s="103"/>
      <c r="F92" s="11"/>
      <c r="G92" s="48">
        <v>2355.66</v>
      </c>
      <c r="H92" s="48">
        <v>3281.5</v>
      </c>
    </row>
    <row r="93" spans="1:8" s="4" customFormat="1" ht="12.75" customHeight="1">
      <c r="A93" s="2"/>
      <c r="B93" s="38" t="s">
        <v>130</v>
      </c>
      <c r="C93" s="99" t="s">
        <v>131</v>
      </c>
      <c r="D93" s="101"/>
      <c r="E93" s="101"/>
      <c r="F93" s="11"/>
      <c r="G93" s="43"/>
      <c r="H93" s="43"/>
    </row>
    <row r="94" spans="1:8" s="4" customFormat="1" ht="25.5" customHeight="1">
      <c r="A94" s="2"/>
      <c r="B94" s="38"/>
      <c r="C94" s="152" t="s">
        <v>132</v>
      </c>
      <c r="D94" s="149"/>
      <c r="E94" s="150"/>
      <c r="F94" s="12"/>
      <c r="G94" s="104">
        <f>SUM(G59,G64,G84,G93)</f>
        <v>1966804.5599999989</v>
      </c>
      <c r="H94" s="104">
        <f>SUM(H59,H64,H84,H93)</f>
        <v>1550129.0900000008</v>
      </c>
    </row>
    <row r="95" spans="1:8" s="4" customFormat="1">
      <c r="A95" s="2"/>
      <c r="B95" s="105"/>
      <c r="C95" s="8"/>
      <c r="D95" s="8"/>
      <c r="E95" s="8"/>
      <c r="F95" s="8"/>
    </row>
    <row r="96" spans="1:8" s="4" customFormat="1" ht="12.75" customHeight="1">
      <c r="A96" s="2"/>
      <c r="B96" s="153" t="s">
        <v>133</v>
      </c>
      <c r="C96" s="153"/>
      <c r="D96" s="153"/>
      <c r="E96" s="153"/>
      <c r="F96" s="106"/>
      <c r="G96" s="154" t="s">
        <v>134</v>
      </c>
      <c r="H96" s="154"/>
    </row>
    <row r="97" spans="1:8" s="4" customFormat="1" ht="12.75" customHeight="1">
      <c r="A97" s="2"/>
      <c r="B97" s="155" t="s">
        <v>135</v>
      </c>
      <c r="C97" s="155"/>
      <c r="D97" s="155"/>
      <c r="E97" s="155"/>
      <c r="F97" s="4" t="s">
        <v>136</v>
      </c>
      <c r="G97" s="131" t="s">
        <v>137</v>
      </c>
      <c r="H97" s="131"/>
    </row>
    <row r="98" spans="1:8" s="4" customFormat="1">
      <c r="A98" s="2"/>
      <c r="B98" s="7"/>
      <c r="C98" s="7"/>
      <c r="D98" s="7"/>
      <c r="E98" s="7"/>
      <c r="F98" s="7"/>
      <c r="G98" s="7"/>
      <c r="H98" s="7"/>
    </row>
    <row r="99" spans="1:8" s="4" customFormat="1" ht="12.75" customHeight="1">
      <c r="A99" s="2"/>
      <c r="B99" s="156" t="s">
        <v>138</v>
      </c>
      <c r="C99" s="156"/>
      <c r="D99" s="156"/>
      <c r="E99" s="156"/>
      <c r="F99" s="107"/>
      <c r="G99" s="157" t="s">
        <v>150</v>
      </c>
      <c r="H99" s="157"/>
    </row>
    <row r="100" spans="1:8" s="4" customFormat="1" ht="12.75" customHeight="1">
      <c r="A100" s="2"/>
      <c r="B100" s="151" t="s">
        <v>139</v>
      </c>
      <c r="C100" s="151"/>
      <c r="D100" s="151"/>
      <c r="E100" s="151"/>
      <c r="F100" s="24" t="s">
        <v>136</v>
      </c>
      <c r="G100" s="140" t="s">
        <v>137</v>
      </c>
      <c r="H100" s="140"/>
    </row>
    <row r="101" spans="1:8" s="4" customFormat="1">
      <c r="A101" s="2"/>
    </row>
    <row r="102" spans="1:8" s="4" customFormat="1">
      <c r="A102" s="2"/>
    </row>
    <row r="103" spans="1:8" s="4" customFormat="1">
      <c r="A103" s="2"/>
    </row>
    <row r="104" spans="1:8" s="4" customFormat="1">
      <c r="A104" s="2"/>
    </row>
    <row r="105" spans="1:8" s="4" customFormat="1">
      <c r="A105" s="2"/>
    </row>
    <row r="106" spans="1:8" s="4" customFormat="1">
      <c r="A106" s="2"/>
    </row>
    <row r="107" spans="1:8" s="4" customFormat="1">
      <c r="A107" s="2"/>
    </row>
    <row r="108" spans="1:8" s="4" customFormat="1">
      <c r="A108" s="2"/>
    </row>
    <row r="109" spans="1:8" s="4" customFormat="1">
      <c r="A109" s="2"/>
    </row>
    <row r="110" spans="1:8" s="4" customFormat="1">
      <c r="A110" s="2"/>
    </row>
    <row r="111" spans="1:8" s="4" customFormat="1">
      <c r="A111" s="2"/>
    </row>
    <row r="112" spans="1:8" s="4" customFormat="1">
      <c r="A112" s="2"/>
    </row>
    <row r="113" spans="1:1" s="4" customFormat="1">
      <c r="A113" s="2"/>
    </row>
    <row r="114" spans="1:1" s="4" customFormat="1">
      <c r="A114" s="2"/>
    </row>
    <row r="115" spans="1:1" s="4" customFormat="1">
      <c r="A115" s="2"/>
    </row>
    <row r="116" spans="1:1" s="4" customFormat="1">
      <c r="A116" s="2"/>
    </row>
    <row r="117" spans="1:1" s="4" customFormat="1">
      <c r="A117" s="2"/>
    </row>
    <row r="118" spans="1:1" s="4" customFormat="1">
      <c r="A118" s="2"/>
    </row>
    <row r="119" spans="1:1" s="4" customFormat="1">
      <c r="A119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C2B4-CAB6-43B1-8046-161106CE172E}">
  <dimension ref="B1:N61"/>
  <sheetViews>
    <sheetView tabSelected="1" topLeftCell="A49" workbookViewId="0">
      <selection activeCell="J69" sqref="J69"/>
    </sheetView>
  </sheetViews>
  <sheetFormatPr defaultRowHeight="12.75"/>
  <cols>
    <col min="1" max="1" width="3.140625" style="17" customWidth="1"/>
    <col min="2" max="2" width="8" style="17" customWidth="1"/>
    <col min="3" max="3" width="1.5703125" style="17" hidden="1" customWidth="1"/>
    <col min="4" max="4" width="30.140625" style="17" customWidth="1"/>
    <col min="5" max="5" width="18.28515625" style="17" customWidth="1"/>
    <col min="6" max="6" width="9.140625" style="17" hidden="1" customWidth="1"/>
    <col min="7" max="7" width="11.7109375" style="17" customWidth="1"/>
    <col min="8" max="8" width="13.140625" style="17" customWidth="1"/>
    <col min="9" max="9" width="14.7109375" style="17" customWidth="1"/>
    <col min="10" max="10" width="15.85546875" style="17" customWidth="1"/>
    <col min="11" max="11" width="9.5703125" style="17" bestFit="1" customWidth="1"/>
    <col min="12" max="13" width="9.140625" style="17"/>
    <col min="14" max="14" width="9.5703125" style="17" bestFit="1" customWidth="1"/>
    <col min="15" max="16384" width="9.140625" style="17"/>
  </cols>
  <sheetData>
    <row r="1" spans="2:10" ht="15.75" customHeight="1">
      <c r="E1" s="18"/>
      <c r="H1" s="19" t="s">
        <v>151</v>
      </c>
      <c r="I1" s="20"/>
      <c r="J1" s="20"/>
    </row>
    <row r="2" spans="2:10" ht="15.75" customHeight="1">
      <c r="H2" s="19" t="s">
        <v>2</v>
      </c>
      <c r="I2" s="20"/>
      <c r="J2" s="20"/>
    </row>
    <row r="3" spans="2:10" ht="4.5" customHeight="1"/>
    <row r="4" spans="2:10" ht="15.75" customHeight="1">
      <c r="B4" s="159" t="s">
        <v>152</v>
      </c>
      <c r="C4" s="159"/>
      <c r="D4" s="159"/>
      <c r="E4" s="159"/>
      <c r="F4" s="159"/>
      <c r="G4" s="159"/>
      <c r="H4" s="159"/>
      <c r="I4" s="159"/>
      <c r="J4" s="159"/>
    </row>
    <row r="5" spans="2:10" ht="15.75" customHeight="1">
      <c r="B5" s="160" t="s">
        <v>153</v>
      </c>
      <c r="C5" s="160"/>
      <c r="D5" s="160"/>
      <c r="E5" s="160"/>
      <c r="F5" s="160"/>
      <c r="G5" s="160"/>
      <c r="H5" s="160"/>
      <c r="I5" s="160"/>
      <c r="J5" s="160"/>
    </row>
    <row r="6" spans="2:10" ht="15.75" customHeight="1">
      <c r="B6" s="161" t="s">
        <v>4</v>
      </c>
      <c r="C6" s="161"/>
      <c r="D6" s="161"/>
      <c r="E6" s="161"/>
      <c r="F6" s="161"/>
      <c r="G6" s="161"/>
      <c r="H6" s="161"/>
      <c r="I6" s="161"/>
      <c r="J6" s="161"/>
    </row>
    <row r="7" spans="2:10" ht="15" customHeight="1">
      <c r="B7" s="162" t="s">
        <v>154</v>
      </c>
      <c r="C7" s="162"/>
      <c r="D7" s="162"/>
      <c r="E7" s="162"/>
      <c r="F7" s="162"/>
      <c r="G7" s="162"/>
      <c r="H7" s="162"/>
      <c r="I7" s="162"/>
      <c r="J7" s="162"/>
    </row>
    <row r="8" spans="2:10" ht="15" customHeight="1">
      <c r="B8" s="158" t="s">
        <v>6</v>
      </c>
      <c r="C8" s="158"/>
      <c r="D8" s="158"/>
      <c r="E8" s="158"/>
      <c r="F8" s="158"/>
      <c r="G8" s="158"/>
      <c r="H8" s="158"/>
      <c r="I8" s="158"/>
      <c r="J8" s="158"/>
    </row>
    <row r="9" spans="2:10" ht="15" customHeight="1">
      <c r="B9" s="162" t="s">
        <v>155</v>
      </c>
      <c r="C9" s="162"/>
      <c r="D9" s="162"/>
      <c r="E9" s="162"/>
      <c r="F9" s="162"/>
      <c r="G9" s="162"/>
      <c r="H9" s="162"/>
      <c r="I9" s="162"/>
      <c r="J9" s="162"/>
    </row>
    <row r="10" spans="2:10" ht="15" customHeight="1">
      <c r="B10" s="166" t="s">
        <v>156</v>
      </c>
      <c r="C10" s="166"/>
      <c r="D10" s="166"/>
      <c r="E10" s="166"/>
      <c r="F10" s="166"/>
      <c r="G10" s="166"/>
      <c r="H10" s="166"/>
      <c r="I10" s="166"/>
      <c r="J10" s="166"/>
    </row>
    <row r="11" spans="2:10" ht="5.25" customHeight="1">
      <c r="B11" s="167"/>
      <c r="C11" s="167"/>
      <c r="D11" s="167"/>
      <c r="E11" s="167"/>
      <c r="F11" s="167"/>
      <c r="G11" s="167"/>
      <c r="H11" s="167"/>
      <c r="I11" s="167"/>
      <c r="J11" s="167"/>
    </row>
    <row r="12" spans="2:10" ht="15" customHeight="1">
      <c r="B12" s="168" t="s">
        <v>157</v>
      </c>
      <c r="C12" s="168"/>
      <c r="D12" s="168"/>
      <c r="E12" s="168"/>
      <c r="F12" s="168"/>
      <c r="G12" s="168"/>
      <c r="H12" s="168"/>
      <c r="I12" s="168"/>
      <c r="J12" s="168"/>
    </row>
    <row r="13" spans="2:10" ht="7.5" customHeight="1">
      <c r="B13" s="166"/>
      <c r="C13" s="166"/>
      <c r="D13" s="166"/>
      <c r="E13" s="166"/>
      <c r="F13" s="166"/>
      <c r="G13" s="166"/>
      <c r="H13" s="166"/>
      <c r="I13" s="166"/>
      <c r="J13" s="166"/>
    </row>
    <row r="14" spans="2:10" ht="15" customHeight="1">
      <c r="B14" s="168" t="s">
        <v>9</v>
      </c>
      <c r="C14" s="168"/>
      <c r="D14" s="168"/>
      <c r="E14" s="168"/>
      <c r="F14" s="168"/>
      <c r="G14" s="168"/>
      <c r="H14" s="168"/>
      <c r="I14" s="168"/>
      <c r="J14" s="168"/>
    </row>
    <row r="15" spans="2:10" ht="9.75" customHeight="1">
      <c r="B15" s="21"/>
      <c r="C15" s="22"/>
      <c r="D15" s="22"/>
      <c r="E15" s="22"/>
      <c r="F15" s="22"/>
      <c r="G15" s="22"/>
      <c r="H15" s="22"/>
      <c r="I15" s="22"/>
      <c r="J15" s="22"/>
    </row>
    <row r="16" spans="2:10" ht="15" customHeight="1">
      <c r="B16" s="169" t="s">
        <v>276</v>
      </c>
      <c r="C16" s="169"/>
      <c r="D16" s="169"/>
      <c r="E16" s="169"/>
      <c r="F16" s="169"/>
      <c r="G16" s="169"/>
      <c r="H16" s="169"/>
      <c r="I16" s="169"/>
      <c r="J16" s="169"/>
    </row>
    <row r="17" spans="2:14" ht="15" customHeight="1">
      <c r="B17" s="166" t="s">
        <v>10</v>
      </c>
      <c r="C17" s="166"/>
      <c r="D17" s="166"/>
      <c r="E17" s="166"/>
      <c r="F17" s="166"/>
      <c r="G17" s="166"/>
      <c r="H17" s="166"/>
      <c r="I17" s="166"/>
      <c r="J17" s="166"/>
    </row>
    <row r="18" spans="2:14" s="22" customFormat="1" ht="15" customHeight="1">
      <c r="B18" s="170" t="s">
        <v>279</v>
      </c>
      <c r="C18" s="170"/>
      <c r="D18" s="170"/>
      <c r="E18" s="170"/>
      <c r="F18" s="170"/>
      <c r="G18" s="170"/>
      <c r="H18" s="170"/>
      <c r="I18" s="170"/>
      <c r="J18" s="170"/>
    </row>
    <row r="19" spans="2:14" s="23" customFormat="1" ht="42.75" customHeight="1">
      <c r="B19" s="171" t="s">
        <v>11</v>
      </c>
      <c r="C19" s="172"/>
      <c r="D19" s="171" t="s">
        <v>12</v>
      </c>
      <c r="E19" s="173"/>
      <c r="F19" s="173"/>
      <c r="G19" s="172"/>
      <c r="H19" s="108" t="s">
        <v>158</v>
      </c>
      <c r="I19" s="108" t="s">
        <v>159</v>
      </c>
      <c r="J19" s="108" t="s">
        <v>160</v>
      </c>
    </row>
    <row r="20" spans="2:14" ht="15.75" customHeight="1">
      <c r="B20" s="109" t="s">
        <v>16</v>
      </c>
      <c r="C20" s="110" t="s">
        <v>161</v>
      </c>
      <c r="D20" s="163" t="s">
        <v>161</v>
      </c>
      <c r="E20" s="164"/>
      <c r="F20" s="164"/>
      <c r="G20" s="165"/>
      <c r="H20" s="31"/>
      <c r="I20" s="111">
        <f>SUM(I21,I26,I27)</f>
        <v>2974306.51</v>
      </c>
      <c r="J20" s="111">
        <f>SUM(J21,J26,J27)</f>
        <v>2579043.6</v>
      </c>
    </row>
    <row r="21" spans="2:14" ht="15.75" customHeight="1">
      <c r="B21" s="112" t="s">
        <v>18</v>
      </c>
      <c r="C21" s="113" t="s">
        <v>162</v>
      </c>
      <c r="D21" s="177" t="s">
        <v>162</v>
      </c>
      <c r="E21" s="178"/>
      <c r="F21" s="178"/>
      <c r="G21" s="179"/>
      <c r="H21" s="32"/>
      <c r="I21" s="114">
        <f>SUM(I22:I25)</f>
        <v>2861712.6199999996</v>
      </c>
      <c r="J21" s="114">
        <f>SUM(J22:J25)</f>
        <v>2500232.6</v>
      </c>
    </row>
    <row r="22" spans="2:14" ht="15.75" customHeight="1">
      <c r="B22" s="112" t="s">
        <v>163</v>
      </c>
      <c r="C22" s="113" t="s">
        <v>86</v>
      </c>
      <c r="D22" s="177" t="s">
        <v>86</v>
      </c>
      <c r="E22" s="178"/>
      <c r="F22" s="178"/>
      <c r="G22" s="179"/>
      <c r="H22" s="32"/>
      <c r="I22" s="115">
        <v>2021080.92</v>
      </c>
      <c r="J22" s="115">
        <v>1737439.29</v>
      </c>
    </row>
    <row r="23" spans="2:14" ht="15.75" customHeight="1">
      <c r="B23" s="112" t="s">
        <v>164</v>
      </c>
      <c r="C23" s="116" t="s">
        <v>165</v>
      </c>
      <c r="D23" s="174" t="s">
        <v>165</v>
      </c>
      <c r="E23" s="175"/>
      <c r="F23" s="175"/>
      <c r="G23" s="176"/>
      <c r="H23" s="32"/>
      <c r="I23" s="115">
        <v>776687.34</v>
      </c>
      <c r="J23" s="115">
        <v>722411.93</v>
      </c>
    </row>
    <row r="24" spans="2:14" ht="15.75" customHeight="1">
      <c r="B24" s="112" t="s">
        <v>166</v>
      </c>
      <c r="C24" s="113" t="s">
        <v>167</v>
      </c>
      <c r="D24" s="174" t="s">
        <v>167</v>
      </c>
      <c r="E24" s="175"/>
      <c r="F24" s="175"/>
      <c r="G24" s="176"/>
      <c r="H24" s="32"/>
      <c r="I24" s="115">
        <v>44413.34</v>
      </c>
      <c r="J24" s="115">
        <v>21932.57</v>
      </c>
    </row>
    <row r="25" spans="2:14" ht="15.75" customHeight="1">
      <c r="B25" s="112" t="s">
        <v>168</v>
      </c>
      <c r="C25" s="116" t="s">
        <v>169</v>
      </c>
      <c r="D25" s="174" t="s">
        <v>169</v>
      </c>
      <c r="E25" s="175"/>
      <c r="F25" s="175"/>
      <c r="G25" s="176"/>
      <c r="H25" s="32"/>
      <c r="I25" s="115">
        <v>19531.02</v>
      </c>
      <c r="J25" s="115">
        <v>18448.810000000001</v>
      </c>
    </row>
    <row r="26" spans="2:14" ht="15.75" customHeight="1">
      <c r="B26" s="112" t="s">
        <v>31</v>
      </c>
      <c r="C26" s="113" t="s">
        <v>170</v>
      </c>
      <c r="D26" s="174" t="s">
        <v>170</v>
      </c>
      <c r="E26" s="175"/>
      <c r="F26" s="175"/>
      <c r="G26" s="176"/>
      <c r="H26" s="32"/>
      <c r="I26" s="114"/>
      <c r="J26" s="117"/>
    </row>
    <row r="27" spans="2:14" ht="15.75" customHeight="1">
      <c r="B27" s="112" t="s">
        <v>51</v>
      </c>
      <c r="C27" s="113" t="s">
        <v>171</v>
      </c>
      <c r="D27" s="174" t="s">
        <v>171</v>
      </c>
      <c r="E27" s="175"/>
      <c r="F27" s="175"/>
      <c r="G27" s="176"/>
      <c r="H27" s="32" t="s">
        <v>274</v>
      </c>
      <c r="I27" s="114">
        <f>SUM(I28)+SUM(I29)</f>
        <v>112593.89</v>
      </c>
      <c r="J27" s="114">
        <f>SUM(J28)+SUM(J29)</f>
        <v>78811</v>
      </c>
    </row>
    <row r="28" spans="2:14" ht="15.75" customHeight="1">
      <c r="B28" s="112" t="s">
        <v>172</v>
      </c>
      <c r="C28" s="116" t="s">
        <v>173</v>
      </c>
      <c r="D28" s="174" t="s">
        <v>173</v>
      </c>
      <c r="E28" s="175"/>
      <c r="F28" s="175"/>
      <c r="G28" s="176"/>
      <c r="H28" s="32"/>
      <c r="I28" s="115">
        <v>112593.89</v>
      </c>
      <c r="J28" s="115">
        <v>78811</v>
      </c>
    </row>
    <row r="29" spans="2:14" ht="15.75" customHeight="1">
      <c r="B29" s="112" t="s">
        <v>174</v>
      </c>
      <c r="C29" s="116" t="s">
        <v>175</v>
      </c>
      <c r="D29" s="174" t="s">
        <v>175</v>
      </c>
      <c r="E29" s="175"/>
      <c r="F29" s="175"/>
      <c r="G29" s="176"/>
      <c r="H29" s="32"/>
      <c r="I29" s="115" t="s">
        <v>22</v>
      </c>
      <c r="J29" s="115" t="s">
        <v>22</v>
      </c>
    </row>
    <row r="30" spans="2:14" ht="15.75" customHeight="1">
      <c r="B30" s="109" t="s">
        <v>57</v>
      </c>
      <c r="C30" s="110" t="s">
        <v>176</v>
      </c>
      <c r="D30" s="163" t="s">
        <v>176</v>
      </c>
      <c r="E30" s="164"/>
      <c r="F30" s="164"/>
      <c r="G30" s="165"/>
      <c r="H30" s="31" t="s">
        <v>275</v>
      </c>
      <c r="I30" s="111">
        <f>SUM(I31:I44)</f>
        <v>2975831.1100000003</v>
      </c>
      <c r="J30" s="111">
        <f>SUM(J31:J44)</f>
        <v>2584460.67</v>
      </c>
      <c r="K30" s="130"/>
      <c r="N30" s="130"/>
    </row>
    <row r="31" spans="2:14" ht="15.75" customHeight="1">
      <c r="B31" s="112" t="s">
        <v>18</v>
      </c>
      <c r="C31" s="113" t="s">
        <v>177</v>
      </c>
      <c r="D31" s="174" t="s">
        <v>178</v>
      </c>
      <c r="E31" s="175"/>
      <c r="F31" s="175"/>
      <c r="G31" s="176"/>
      <c r="H31" s="32"/>
      <c r="I31" s="115">
        <v>2484152.6</v>
      </c>
      <c r="J31" s="115">
        <v>2170801.9</v>
      </c>
    </row>
    <row r="32" spans="2:14" ht="15.75" customHeight="1">
      <c r="B32" s="112" t="s">
        <v>31</v>
      </c>
      <c r="C32" s="113" t="s">
        <v>179</v>
      </c>
      <c r="D32" s="174" t="s">
        <v>180</v>
      </c>
      <c r="E32" s="175"/>
      <c r="F32" s="175"/>
      <c r="G32" s="176"/>
      <c r="H32" s="32"/>
      <c r="I32" s="115">
        <v>86667.14</v>
      </c>
      <c r="J32" s="115">
        <v>75988.41</v>
      </c>
    </row>
    <row r="33" spans="2:10" ht="15.75" customHeight="1">
      <c r="B33" s="112" t="s">
        <v>51</v>
      </c>
      <c r="C33" s="113" t="s">
        <v>181</v>
      </c>
      <c r="D33" s="174" t="s">
        <v>182</v>
      </c>
      <c r="E33" s="175"/>
      <c r="F33" s="175"/>
      <c r="G33" s="176"/>
      <c r="H33" s="32"/>
      <c r="I33" s="115">
        <v>47387.59</v>
      </c>
      <c r="J33" s="115">
        <v>50292.94</v>
      </c>
    </row>
    <row r="34" spans="2:10" ht="15.75" customHeight="1">
      <c r="B34" s="112" t="s">
        <v>53</v>
      </c>
      <c r="C34" s="113" t="s">
        <v>183</v>
      </c>
      <c r="D34" s="177" t="s">
        <v>184</v>
      </c>
      <c r="E34" s="178"/>
      <c r="F34" s="178"/>
      <c r="G34" s="179"/>
      <c r="H34" s="32"/>
      <c r="I34" s="115">
        <v>27353.74</v>
      </c>
      <c r="J34" s="115">
        <v>2293</v>
      </c>
    </row>
    <row r="35" spans="2:10" ht="15.75" customHeight="1">
      <c r="B35" s="112" t="s">
        <v>55</v>
      </c>
      <c r="C35" s="113" t="s">
        <v>185</v>
      </c>
      <c r="D35" s="177" t="s">
        <v>186</v>
      </c>
      <c r="E35" s="178"/>
      <c r="F35" s="178"/>
      <c r="G35" s="179"/>
      <c r="H35" s="32"/>
      <c r="I35" s="115">
        <v>10728.16</v>
      </c>
      <c r="J35" s="115">
        <v>6100.8</v>
      </c>
    </row>
    <row r="36" spans="2:10" ht="15.75" customHeight="1">
      <c r="B36" s="112" t="s">
        <v>187</v>
      </c>
      <c r="C36" s="113" t="s">
        <v>188</v>
      </c>
      <c r="D36" s="177" t="s">
        <v>189</v>
      </c>
      <c r="E36" s="178"/>
      <c r="F36" s="178"/>
      <c r="G36" s="179"/>
      <c r="H36" s="32"/>
      <c r="I36" s="115">
        <v>4170.8599999999997</v>
      </c>
      <c r="J36" s="115">
        <v>2860.81</v>
      </c>
    </row>
    <row r="37" spans="2:10" ht="15.75" customHeight="1">
      <c r="B37" s="112" t="s">
        <v>190</v>
      </c>
      <c r="C37" s="113" t="s">
        <v>191</v>
      </c>
      <c r="D37" s="177" t="s">
        <v>192</v>
      </c>
      <c r="E37" s="178"/>
      <c r="F37" s="178"/>
      <c r="G37" s="179"/>
      <c r="H37" s="32"/>
      <c r="I37" s="115">
        <v>19812.98</v>
      </c>
      <c r="J37" s="115">
        <v>22574.01</v>
      </c>
    </row>
    <row r="38" spans="2:10" ht="15.75" customHeight="1">
      <c r="B38" s="112" t="s">
        <v>193</v>
      </c>
      <c r="C38" s="113" t="s">
        <v>194</v>
      </c>
      <c r="D38" s="174" t="s">
        <v>194</v>
      </c>
      <c r="E38" s="175"/>
      <c r="F38" s="175"/>
      <c r="G38" s="176"/>
      <c r="H38" s="32"/>
      <c r="I38" s="115">
        <v>520.62</v>
      </c>
      <c r="J38" s="115">
        <v>0</v>
      </c>
    </row>
    <row r="39" spans="2:10" ht="15.75" customHeight="1">
      <c r="B39" s="112" t="s">
        <v>195</v>
      </c>
      <c r="C39" s="113" t="s">
        <v>196</v>
      </c>
      <c r="D39" s="177" t="s">
        <v>196</v>
      </c>
      <c r="E39" s="178"/>
      <c r="F39" s="178"/>
      <c r="G39" s="179"/>
      <c r="H39" s="32"/>
      <c r="I39" s="115">
        <v>244012.52</v>
      </c>
      <c r="J39" s="115">
        <v>219976.76</v>
      </c>
    </row>
    <row r="40" spans="2:10" ht="15.75" customHeight="1">
      <c r="B40" s="112" t="s">
        <v>197</v>
      </c>
      <c r="C40" s="113" t="s">
        <v>198</v>
      </c>
      <c r="D40" s="174" t="s">
        <v>199</v>
      </c>
      <c r="E40" s="175"/>
      <c r="F40" s="175"/>
      <c r="G40" s="176"/>
      <c r="H40" s="32"/>
      <c r="I40" s="115">
        <v>1386</v>
      </c>
      <c r="J40" s="115">
        <v>924</v>
      </c>
    </row>
    <row r="41" spans="2:10" ht="15.75" customHeight="1">
      <c r="B41" s="112" t="s">
        <v>200</v>
      </c>
      <c r="C41" s="113" t="s">
        <v>201</v>
      </c>
      <c r="D41" s="174" t="s">
        <v>202</v>
      </c>
      <c r="E41" s="175"/>
      <c r="F41" s="175"/>
      <c r="G41" s="176"/>
      <c r="H41" s="32"/>
      <c r="I41" s="115">
        <v>0</v>
      </c>
      <c r="J41" s="115">
        <v>0</v>
      </c>
    </row>
    <row r="42" spans="2:10" ht="15.75" customHeight="1">
      <c r="B42" s="112" t="s">
        <v>203</v>
      </c>
      <c r="C42" s="113" t="s">
        <v>204</v>
      </c>
      <c r="D42" s="174" t="s">
        <v>205</v>
      </c>
      <c r="E42" s="175"/>
      <c r="F42" s="175"/>
      <c r="G42" s="176"/>
      <c r="H42" s="32"/>
      <c r="I42" s="115" t="s">
        <v>22</v>
      </c>
      <c r="J42" s="115" t="s">
        <v>22</v>
      </c>
    </row>
    <row r="43" spans="2:10" ht="15.75" customHeight="1">
      <c r="B43" s="112" t="s">
        <v>206</v>
      </c>
      <c r="C43" s="113" t="s">
        <v>207</v>
      </c>
      <c r="D43" s="174" t="s">
        <v>208</v>
      </c>
      <c r="E43" s="175"/>
      <c r="F43" s="175"/>
      <c r="G43" s="176"/>
      <c r="H43" s="32"/>
      <c r="I43" s="115">
        <v>48926.01</v>
      </c>
      <c r="J43" s="115">
        <v>32437.47</v>
      </c>
    </row>
    <row r="44" spans="2:10" ht="15.75" customHeight="1">
      <c r="B44" s="112" t="s">
        <v>209</v>
      </c>
      <c r="C44" s="113" t="s">
        <v>210</v>
      </c>
      <c r="D44" s="180" t="s">
        <v>211</v>
      </c>
      <c r="E44" s="181"/>
      <c r="F44" s="181"/>
      <c r="G44" s="182"/>
      <c r="H44" s="32"/>
      <c r="I44" s="115">
        <v>712.89</v>
      </c>
      <c r="J44" s="115">
        <v>210.57</v>
      </c>
    </row>
    <row r="45" spans="2:10" ht="15.75" customHeight="1">
      <c r="B45" s="110" t="s">
        <v>59</v>
      </c>
      <c r="C45" s="118" t="s">
        <v>212</v>
      </c>
      <c r="D45" s="183" t="s">
        <v>212</v>
      </c>
      <c r="E45" s="184"/>
      <c r="F45" s="184"/>
      <c r="G45" s="185"/>
      <c r="H45" s="31"/>
      <c r="I45" s="111">
        <f>I20-I30</f>
        <v>-1524.6000000005588</v>
      </c>
      <c r="J45" s="111">
        <f>J20-J30</f>
        <v>-5417.0699999998324</v>
      </c>
    </row>
    <row r="46" spans="2:10" ht="15.75" customHeight="1">
      <c r="B46" s="110" t="s">
        <v>84</v>
      </c>
      <c r="C46" s="110" t="s">
        <v>213</v>
      </c>
      <c r="D46" s="186" t="s">
        <v>213</v>
      </c>
      <c r="E46" s="187"/>
      <c r="F46" s="187"/>
      <c r="G46" s="188"/>
      <c r="H46" s="33"/>
      <c r="I46" s="111">
        <f>IF(TYPE(I47)=1,I47,0)+IF(TYPE(I48)=1,I48,0)-IF(TYPE(I49)=1,I49,0)</f>
        <v>5736</v>
      </c>
      <c r="J46" s="111">
        <f>IF(TYPE(J47)=1,J47,0)+IF(TYPE(J48)=1,J48,0)-IF(TYPE(J49)=1,J49,0)</f>
        <v>12222.96</v>
      </c>
    </row>
    <row r="47" spans="2:10" ht="15.75" customHeight="1">
      <c r="B47" s="116" t="s">
        <v>214</v>
      </c>
      <c r="C47" s="113" t="s">
        <v>215</v>
      </c>
      <c r="D47" s="180" t="s">
        <v>216</v>
      </c>
      <c r="E47" s="181"/>
      <c r="F47" s="181"/>
      <c r="G47" s="182"/>
      <c r="H47" s="34" t="s">
        <v>274</v>
      </c>
      <c r="I47" s="114">
        <v>5736</v>
      </c>
      <c r="J47" s="115">
        <v>12222.96</v>
      </c>
    </row>
    <row r="48" spans="2:10" ht="15.75" customHeight="1">
      <c r="B48" s="116" t="s">
        <v>31</v>
      </c>
      <c r="C48" s="113" t="s">
        <v>217</v>
      </c>
      <c r="D48" s="180" t="s">
        <v>217</v>
      </c>
      <c r="E48" s="181"/>
      <c r="F48" s="181"/>
      <c r="G48" s="182"/>
      <c r="H48" s="35"/>
      <c r="I48" s="115" t="s">
        <v>22</v>
      </c>
      <c r="J48" s="115" t="s">
        <v>22</v>
      </c>
    </row>
    <row r="49" spans="2:10" ht="15.75" customHeight="1">
      <c r="B49" s="116" t="s">
        <v>218</v>
      </c>
      <c r="C49" s="113" t="s">
        <v>219</v>
      </c>
      <c r="D49" s="180" t="s">
        <v>220</v>
      </c>
      <c r="E49" s="181"/>
      <c r="F49" s="181"/>
      <c r="G49" s="182"/>
      <c r="H49" s="35"/>
      <c r="I49" s="115" t="s">
        <v>22</v>
      </c>
      <c r="J49" s="115" t="s">
        <v>22</v>
      </c>
    </row>
    <row r="50" spans="2:10" ht="15.75" customHeight="1">
      <c r="B50" s="110" t="s">
        <v>91</v>
      </c>
      <c r="C50" s="118" t="s">
        <v>221</v>
      </c>
      <c r="D50" s="183" t="s">
        <v>221</v>
      </c>
      <c r="E50" s="184"/>
      <c r="F50" s="184"/>
      <c r="G50" s="185"/>
      <c r="H50" s="33"/>
      <c r="I50" s="115">
        <v>0</v>
      </c>
      <c r="J50" s="115">
        <v>0</v>
      </c>
    </row>
    <row r="51" spans="2:10" ht="30" customHeight="1">
      <c r="B51" s="110" t="s">
        <v>118</v>
      </c>
      <c r="C51" s="118" t="s">
        <v>222</v>
      </c>
      <c r="D51" s="189" t="s">
        <v>222</v>
      </c>
      <c r="E51" s="190"/>
      <c r="F51" s="190"/>
      <c r="G51" s="191"/>
      <c r="H51" s="33"/>
      <c r="I51" s="115" t="s">
        <v>22</v>
      </c>
      <c r="J51" s="115" t="s">
        <v>22</v>
      </c>
    </row>
    <row r="52" spans="2:10" ht="15.75" customHeight="1">
      <c r="B52" s="110" t="s">
        <v>130</v>
      </c>
      <c r="C52" s="118" t="s">
        <v>223</v>
      </c>
      <c r="D52" s="183" t="s">
        <v>223</v>
      </c>
      <c r="E52" s="184"/>
      <c r="F52" s="184"/>
      <c r="G52" s="185"/>
      <c r="H52" s="33"/>
      <c r="I52" s="115" t="s">
        <v>22</v>
      </c>
      <c r="J52" s="115" t="s">
        <v>22</v>
      </c>
    </row>
    <row r="53" spans="2:10" ht="30" customHeight="1">
      <c r="B53" s="110" t="s">
        <v>224</v>
      </c>
      <c r="C53" s="110" t="s">
        <v>225</v>
      </c>
      <c r="D53" s="163" t="s">
        <v>225</v>
      </c>
      <c r="E53" s="164"/>
      <c r="F53" s="164"/>
      <c r="G53" s="165"/>
      <c r="H53" s="33"/>
      <c r="I53" s="111">
        <f>SUM(I45,I46,I50,I51,I52)</f>
        <v>4211.3999999994412</v>
      </c>
      <c r="J53" s="111">
        <f>SUM(J45,J46,J50,J51,J52)</f>
        <v>6805.8900000001668</v>
      </c>
    </row>
    <row r="54" spans="2:10" ht="15.75" customHeight="1">
      <c r="B54" s="110" t="s">
        <v>18</v>
      </c>
      <c r="C54" s="110" t="s">
        <v>226</v>
      </c>
      <c r="D54" s="186" t="s">
        <v>226</v>
      </c>
      <c r="E54" s="187"/>
      <c r="F54" s="187"/>
      <c r="G54" s="188"/>
      <c r="H54" s="33"/>
      <c r="I54" s="115" t="s">
        <v>22</v>
      </c>
      <c r="J54" s="115" t="s">
        <v>22</v>
      </c>
    </row>
    <row r="55" spans="2:10" ht="15.75" customHeight="1">
      <c r="B55" s="110" t="s">
        <v>227</v>
      </c>
      <c r="C55" s="118" t="s">
        <v>228</v>
      </c>
      <c r="D55" s="183" t="s">
        <v>228</v>
      </c>
      <c r="E55" s="184"/>
      <c r="F55" s="184"/>
      <c r="G55" s="185"/>
      <c r="H55" s="33"/>
      <c r="I55" s="111">
        <f>SUM(I53,I54)</f>
        <v>4211.3999999994412</v>
      </c>
      <c r="J55" s="111">
        <f>SUM(J53,J54)</f>
        <v>6805.8900000001668</v>
      </c>
    </row>
    <row r="56" spans="2:10" ht="15.75" customHeight="1">
      <c r="B56" s="116" t="s">
        <v>18</v>
      </c>
      <c r="C56" s="113" t="s">
        <v>229</v>
      </c>
      <c r="D56" s="180" t="s">
        <v>229</v>
      </c>
      <c r="E56" s="181"/>
      <c r="F56" s="181"/>
      <c r="G56" s="182"/>
      <c r="H56" s="35"/>
      <c r="I56" s="114"/>
      <c r="J56" s="114"/>
    </row>
    <row r="57" spans="2:10" ht="15.75" customHeight="1">
      <c r="B57" s="116" t="s">
        <v>31</v>
      </c>
      <c r="C57" s="113" t="s">
        <v>230</v>
      </c>
      <c r="D57" s="180" t="s">
        <v>230</v>
      </c>
      <c r="E57" s="181"/>
      <c r="F57" s="181"/>
      <c r="G57" s="182"/>
      <c r="H57" s="35"/>
      <c r="I57" s="114"/>
      <c r="J57" s="114"/>
    </row>
    <row r="58" spans="2:10" ht="15.75" customHeight="1">
      <c r="B58" s="194"/>
      <c r="C58" s="194"/>
      <c r="D58" s="194"/>
      <c r="E58" s="194"/>
      <c r="F58" s="194"/>
      <c r="G58" s="194"/>
      <c r="H58" s="119"/>
      <c r="I58" s="195" t="s">
        <v>134</v>
      </c>
      <c r="J58" s="195"/>
    </row>
    <row r="59" spans="2:10" s="22" customFormat="1" ht="18.75" customHeight="1">
      <c r="B59" s="192" t="s">
        <v>231</v>
      </c>
      <c r="C59" s="192"/>
      <c r="D59" s="192"/>
      <c r="E59" s="192"/>
      <c r="F59" s="192"/>
      <c r="G59" s="192"/>
      <c r="H59" s="25" t="s">
        <v>136</v>
      </c>
      <c r="I59" s="193" t="s">
        <v>137</v>
      </c>
      <c r="J59" s="193"/>
    </row>
    <row r="60" spans="2:10" s="22" customFormat="1" ht="15" customHeight="1">
      <c r="B60" s="196"/>
      <c r="C60" s="196"/>
      <c r="D60" s="196"/>
      <c r="E60" s="196"/>
      <c r="F60" s="196"/>
      <c r="G60" s="196"/>
      <c r="H60" s="96"/>
      <c r="I60" s="195" t="s">
        <v>150</v>
      </c>
      <c r="J60" s="195"/>
    </row>
    <row r="61" spans="2:10" s="22" customFormat="1" ht="12" customHeight="1">
      <c r="B61" s="192" t="s">
        <v>232</v>
      </c>
      <c r="C61" s="192"/>
      <c r="D61" s="192"/>
      <c r="E61" s="192"/>
      <c r="F61" s="192"/>
      <c r="G61" s="192"/>
      <c r="H61" s="25" t="s">
        <v>233</v>
      </c>
      <c r="I61" s="193" t="s">
        <v>137</v>
      </c>
      <c r="J61" s="193"/>
    </row>
  </sheetData>
  <mergeCells count="62">
    <mergeCell ref="B61:G61"/>
    <mergeCell ref="I61:J61"/>
    <mergeCell ref="D57:G57"/>
    <mergeCell ref="B58:G58"/>
    <mergeCell ref="I58:J58"/>
    <mergeCell ref="B59:G59"/>
    <mergeCell ref="I59:J59"/>
    <mergeCell ref="B60:G60"/>
    <mergeCell ref="I60:J60"/>
    <mergeCell ref="D56:G56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44:G4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32:G32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20:G20"/>
    <mergeCell ref="B9:J9"/>
    <mergeCell ref="B10:J10"/>
    <mergeCell ref="B11:J11"/>
    <mergeCell ref="B12:J12"/>
    <mergeCell ref="B13:J13"/>
    <mergeCell ref="B14:J14"/>
    <mergeCell ref="B16:J16"/>
    <mergeCell ref="B17:J17"/>
    <mergeCell ref="B18:J18"/>
    <mergeCell ref="B19:C19"/>
    <mergeCell ref="D19:G19"/>
    <mergeCell ref="B8:J8"/>
    <mergeCell ref="B4:J4"/>
    <mergeCell ref="B5:J5"/>
    <mergeCell ref="B6:J6"/>
    <mergeCell ref="B7:J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2966-FFC5-4EEB-9ED6-B729DEAF2F0C}">
  <dimension ref="A1:O30"/>
  <sheetViews>
    <sheetView topLeftCell="A25" zoomScale="85" zoomScaleNormal="85" workbookViewId="0">
      <selection activeCell="H18" sqref="H18"/>
    </sheetView>
  </sheetViews>
  <sheetFormatPr defaultRowHeight="15"/>
  <cols>
    <col min="1" max="1" width="9.140625" style="19"/>
    <col min="2" max="2" width="6" style="26" customWidth="1"/>
    <col min="3" max="3" width="32.85546875" style="19" customWidth="1"/>
    <col min="4" max="11" width="15.7109375" style="19" customWidth="1"/>
    <col min="12" max="12" width="13.140625" style="19" customWidth="1"/>
    <col min="13" max="14" width="15.7109375" style="19" customWidth="1"/>
    <col min="15" max="15" width="20.28515625" style="19" customWidth="1"/>
    <col min="16" max="16384" width="9.140625" style="19"/>
  </cols>
  <sheetData>
    <row r="1" spans="2:15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2:15" ht="15" customHeight="1">
      <c r="J2" s="19" t="s">
        <v>234</v>
      </c>
    </row>
    <row r="3" spans="2:15" ht="15" customHeight="1">
      <c r="J3" s="19" t="s">
        <v>235</v>
      </c>
    </row>
    <row r="5" spans="2:15" ht="15" customHeight="1">
      <c r="B5" s="200" t="s">
        <v>236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2:15">
      <c r="B6" s="200" t="s">
        <v>237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7" spans="2:15" s="17" customFormat="1" ht="15.75" customHeight="1">
      <c r="B7" s="206" t="s">
        <v>277</v>
      </c>
      <c r="C7" s="206"/>
      <c r="D7" s="206"/>
      <c r="E7" s="206"/>
      <c r="F7" s="206"/>
      <c r="G7" s="206"/>
      <c r="H7" s="206"/>
      <c r="I7" s="206"/>
      <c r="J7" s="206"/>
    </row>
    <row r="9" spans="2:15" ht="15" customHeight="1">
      <c r="B9" s="200" t="s">
        <v>238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</row>
    <row r="10" spans="2:15">
      <c r="H10" s="129">
        <v>45930</v>
      </c>
    </row>
    <row r="11" spans="2:15" ht="15" customHeight="1">
      <c r="B11" s="201" t="s">
        <v>11</v>
      </c>
      <c r="C11" s="201" t="s">
        <v>239</v>
      </c>
      <c r="D11" s="201" t="s">
        <v>240</v>
      </c>
      <c r="E11" s="203" t="s">
        <v>241</v>
      </c>
      <c r="F11" s="204"/>
      <c r="G11" s="204"/>
      <c r="H11" s="204"/>
      <c r="I11" s="204"/>
      <c r="J11" s="204"/>
      <c r="K11" s="204"/>
      <c r="L11" s="204"/>
      <c r="M11" s="205"/>
      <c r="N11" s="201" t="s">
        <v>242</v>
      </c>
    </row>
    <row r="12" spans="2:15" ht="114">
      <c r="B12" s="202"/>
      <c r="C12" s="202"/>
      <c r="D12" s="202"/>
      <c r="E12" s="120" t="s">
        <v>243</v>
      </c>
      <c r="F12" s="120" t="s">
        <v>244</v>
      </c>
      <c r="G12" s="120" t="s">
        <v>245</v>
      </c>
      <c r="H12" s="120" t="s">
        <v>246</v>
      </c>
      <c r="I12" s="120" t="s">
        <v>247</v>
      </c>
      <c r="J12" s="27" t="s">
        <v>248</v>
      </c>
      <c r="K12" s="120" t="s">
        <v>249</v>
      </c>
      <c r="L12" s="120" t="s">
        <v>250</v>
      </c>
      <c r="M12" s="121" t="s">
        <v>251</v>
      </c>
      <c r="N12" s="202"/>
    </row>
    <row r="13" spans="2:15" ht="15" customHeight="1">
      <c r="B13" s="68">
        <v>1</v>
      </c>
      <c r="C13" s="68">
        <v>2</v>
      </c>
      <c r="D13" s="68">
        <v>3</v>
      </c>
      <c r="E13" s="68">
        <v>4</v>
      </c>
      <c r="F13" s="68">
        <v>5</v>
      </c>
      <c r="G13" s="68">
        <v>6</v>
      </c>
      <c r="H13" s="68">
        <v>7</v>
      </c>
      <c r="I13" s="68">
        <v>8</v>
      </c>
      <c r="J13" s="68">
        <v>9</v>
      </c>
      <c r="K13" s="68">
        <v>10</v>
      </c>
      <c r="L13" s="122" t="s">
        <v>252</v>
      </c>
      <c r="M13" s="68">
        <v>12</v>
      </c>
      <c r="N13" s="68">
        <v>13</v>
      </c>
    </row>
    <row r="14" spans="2:15" ht="71.25" customHeight="1">
      <c r="B14" s="123" t="s">
        <v>253</v>
      </c>
      <c r="C14" s="124" t="s">
        <v>254</v>
      </c>
      <c r="D14" s="125">
        <f t="shared" ref="D14:M14" si="0">SUM(D15:D16)</f>
        <v>242082.86</v>
      </c>
      <c r="E14" s="125">
        <f>SUM(E15:E16)</f>
        <v>1840970.63</v>
      </c>
      <c r="F14" s="125">
        <f t="shared" si="0"/>
        <v>0</v>
      </c>
      <c r="G14" s="125">
        <f t="shared" si="0"/>
        <v>0</v>
      </c>
      <c r="H14" s="125">
        <f t="shared" si="0"/>
        <v>0</v>
      </c>
      <c r="I14" s="125">
        <f t="shared" si="0"/>
        <v>0</v>
      </c>
      <c r="J14" s="125">
        <f t="shared" si="0"/>
        <v>-1800088.94</v>
      </c>
      <c r="K14" s="125">
        <f t="shared" si="0"/>
        <v>0</v>
      </c>
      <c r="L14" s="125">
        <f t="shared" si="0"/>
        <v>0</v>
      </c>
      <c r="M14" s="125">
        <f t="shared" si="0"/>
        <v>0</v>
      </c>
      <c r="N14" s="125">
        <f t="shared" ref="N14:N26" si="1">SUM(D14:M14)</f>
        <v>282964.54999999981</v>
      </c>
      <c r="O14" s="28"/>
    </row>
    <row r="15" spans="2:15" ht="15.75">
      <c r="B15" s="126" t="s">
        <v>255</v>
      </c>
      <c r="C15" s="127" t="s">
        <v>256</v>
      </c>
      <c r="D15" s="128">
        <v>238762.46</v>
      </c>
      <c r="E15" s="128">
        <v>0</v>
      </c>
      <c r="F15" s="128">
        <v>86996.35</v>
      </c>
      <c r="G15" s="128" t="s">
        <v>22</v>
      </c>
      <c r="H15" s="128" t="s">
        <v>22</v>
      </c>
      <c r="I15" s="128" t="s">
        <v>22</v>
      </c>
      <c r="J15" s="128">
        <v>-127197.03</v>
      </c>
      <c r="K15" s="128" t="s">
        <v>22</v>
      </c>
      <c r="L15" s="128" t="s">
        <v>22</v>
      </c>
      <c r="M15" s="128">
        <v>0</v>
      </c>
      <c r="N15" s="128">
        <f t="shared" si="1"/>
        <v>198561.78</v>
      </c>
      <c r="O15" s="29"/>
    </row>
    <row r="16" spans="2:15" ht="15.75">
      <c r="B16" s="126" t="s">
        <v>257</v>
      </c>
      <c r="C16" s="127" t="s">
        <v>258</v>
      </c>
      <c r="D16" s="128">
        <v>3320.4</v>
      </c>
      <c r="E16" s="128">
        <v>1840970.63</v>
      </c>
      <c r="F16" s="128">
        <v>-86996.35</v>
      </c>
      <c r="G16" s="128" t="s">
        <v>22</v>
      </c>
      <c r="H16" s="128" t="s">
        <v>22</v>
      </c>
      <c r="I16" s="128" t="s">
        <v>22</v>
      </c>
      <c r="J16" s="128">
        <v>-1672891.91</v>
      </c>
      <c r="K16" s="128" t="s">
        <v>22</v>
      </c>
      <c r="L16" s="128" t="s">
        <v>22</v>
      </c>
      <c r="M16" s="128">
        <v>0</v>
      </c>
      <c r="N16" s="128">
        <f t="shared" si="1"/>
        <v>84402.769999999786</v>
      </c>
      <c r="O16" s="28"/>
    </row>
    <row r="17" spans="1:15" ht="85.5">
      <c r="B17" s="123" t="s">
        <v>259</v>
      </c>
      <c r="C17" s="124" t="s">
        <v>260</v>
      </c>
      <c r="D17" s="125">
        <f t="shared" ref="D17:M17" si="2">SUM(D18:D19)</f>
        <v>791255.39</v>
      </c>
      <c r="E17" s="125">
        <f t="shared" si="2"/>
        <v>624148.22</v>
      </c>
      <c r="F17" s="125">
        <f t="shared" si="2"/>
        <v>0</v>
      </c>
      <c r="G17" s="125">
        <f t="shared" si="2"/>
        <v>130999.6</v>
      </c>
      <c r="H17" s="125">
        <f t="shared" si="2"/>
        <v>0</v>
      </c>
      <c r="I17" s="125">
        <f t="shared" si="2"/>
        <v>0</v>
      </c>
      <c r="J17" s="125">
        <f t="shared" si="2"/>
        <v>-710380.60000000009</v>
      </c>
      <c r="K17" s="125">
        <f t="shared" si="2"/>
        <v>0</v>
      </c>
      <c r="L17" s="125">
        <f t="shared" si="2"/>
        <v>0</v>
      </c>
      <c r="M17" s="125">
        <f t="shared" si="2"/>
        <v>0</v>
      </c>
      <c r="N17" s="125">
        <f t="shared" si="1"/>
        <v>836022.60999999987</v>
      </c>
      <c r="O17" s="28"/>
    </row>
    <row r="18" spans="1:15" ht="15.75">
      <c r="B18" s="126" t="s">
        <v>261</v>
      </c>
      <c r="C18" s="127" t="s">
        <v>256</v>
      </c>
      <c r="D18" s="128">
        <v>790634.26</v>
      </c>
      <c r="E18" s="128">
        <v>-15175.63</v>
      </c>
      <c r="F18" s="128">
        <v>5227.5600000000004</v>
      </c>
      <c r="G18" s="128">
        <v>130999.6</v>
      </c>
      <c r="H18" s="128">
        <v>0</v>
      </c>
      <c r="I18" s="128" t="s">
        <v>22</v>
      </c>
      <c r="J18" s="128">
        <v>-80656.570000000007</v>
      </c>
      <c r="K18" s="128" t="s">
        <v>22</v>
      </c>
      <c r="L18" s="128" t="s">
        <v>22</v>
      </c>
      <c r="M18" s="128">
        <v>0</v>
      </c>
      <c r="N18" s="128">
        <f t="shared" si="1"/>
        <v>831029.22</v>
      </c>
      <c r="O18" s="28"/>
    </row>
    <row r="19" spans="1:15" ht="15.75">
      <c r="B19" s="126" t="s">
        <v>262</v>
      </c>
      <c r="C19" s="127" t="s">
        <v>258</v>
      </c>
      <c r="D19" s="128">
        <v>621.13</v>
      </c>
      <c r="E19" s="128">
        <v>639323.85</v>
      </c>
      <c r="F19" s="128">
        <v>-5227.5600000000004</v>
      </c>
      <c r="G19" s="128" t="s">
        <v>22</v>
      </c>
      <c r="H19" s="128" t="s">
        <v>22</v>
      </c>
      <c r="I19" s="128" t="s">
        <v>22</v>
      </c>
      <c r="J19" s="128">
        <v>-629724.03</v>
      </c>
      <c r="K19" s="128" t="s">
        <v>22</v>
      </c>
      <c r="L19" s="128" t="s">
        <v>22</v>
      </c>
      <c r="M19" s="128">
        <v>0</v>
      </c>
      <c r="N19" s="128">
        <f t="shared" si="1"/>
        <v>4993.3899999998976</v>
      </c>
      <c r="O19" s="28"/>
    </row>
    <row r="20" spans="1:15" ht="114">
      <c r="B20" s="123" t="s">
        <v>263</v>
      </c>
      <c r="C20" s="124" t="s">
        <v>264</v>
      </c>
      <c r="D20" s="125">
        <f t="shared" ref="D20:M20" si="3">SUM(D21:D22)</f>
        <v>294378.07999999996</v>
      </c>
      <c r="E20" s="125">
        <f t="shared" si="3"/>
        <v>52816.13</v>
      </c>
      <c r="F20" s="125">
        <f t="shared" si="3"/>
        <v>0</v>
      </c>
      <c r="G20" s="125">
        <f t="shared" si="3"/>
        <v>5342.8</v>
      </c>
      <c r="H20" s="125">
        <f t="shared" si="3"/>
        <v>0</v>
      </c>
      <c r="I20" s="125">
        <f t="shared" si="3"/>
        <v>0</v>
      </c>
      <c r="J20" s="125">
        <f t="shared" si="3"/>
        <v>-44413.34</v>
      </c>
      <c r="K20" s="125">
        <f t="shared" si="3"/>
        <v>0</v>
      </c>
      <c r="L20" s="125">
        <f t="shared" si="3"/>
        <v>0</v>
      </c>
      <c r="M20" s="125">
        <f t="shared" si="3"/>
        <v>0</v>
      </c>
      <c r="N20" s="125">
        <f t="shared" si="1"/>
        <v>308123.66999999993</v>
      </c>
      <c r="O20" s="28"/>
    </row>
    <row r="21" spans="1:15" ht="15.75">
      <c r="B21" s="126" t="s">
        <v>265</v>
      </c>
      <c r="C21" s="127" t="s">
        <v>256</v>
      </c>
      <c r="D21" s="128">
        <v>273995.11</v>
      </c>
      <c r="E21" s="128">
        <v>9.0949470177293006E-13</v>
      </c>
      <c r="F21" s="128">
        <v>12008.13</v>
      </c>
      <c r="G21" s="128">
        <v>5342.8</v>
      </c>
      <c r="H21" s="128" t="s">
        <v>22</v>
      </c>
      <c r="I21" s="128" t="s">
        <v>22</v>
      </c>
      <c r="J21" s="128">
        <v>-24030.37</v>
      </c>
      <c r="K21" s="128" t="s">
        <v>22</v>
      </c>
      <c r="L21" s="128" t="s">
        <v>22</v>
      </c>
      <c r="M21" s="128" t="s">
        <v>22</v>
      </c>
      <c r="N21" s="128">
        <f t="shared" si="1"/>
        <v>267315.67</v>
      </c>
      <c r="O21" s="28"/>
    </row>
    <row r="22" spans="1:15" ht="15.75">
      <c r="B22" s="126" t="s">
        <v>266</v>
      </c>
      <c r="C22" s="127" t="s">
        <v>258</v>
      </c>
      <c r="D22" s="128">
        <v>20382.97</v>
      </c>
      <c r="E22" s="128">
        <v>52816.13</v>
      </c>
      <c r="F22" s="128">
        <v>-12008.13</v>
      </c>
      <c r="G22" s="128" t="s">
        <v>22</v>
      </c>
      <c r="H22" s="128" t="s">
        <v>22</v>
      </c>
      <c r="I22" s="128" t="s">
        <v>22</v>
      </c>
      <c r="J22" s="128">
        <v>-20382.97</v>
      </c>
      <c r="K22" s="128" t="s">
        <v>22</v>
      </c>
      <c r="L22" s="128" t="s">
        <v>22</v>
      </c>
      <c r="M22" s="128" t="s">
        <v>22</v>
      </c>
      <c r="N22" s="128">
        <f t="shared" si="1"/>
        <v>40808.000000000007</v>
      </c>
      <c r="O22" s="28"/>
    </row>
    <row r="23" spans="1:15" ht="15.75">
      <c r="B23" s="123" t="s">
        <v>267</v>
      </c>
      <c r="C23" s="124" t="s">
        <v>268</v>
      </c>
      <c r="D23" s="125">
        <f t="shared" ref="D23:M23" si="4">SUM(D24:D25)</f>
        <v>15785.53</v>
      </c>
      <c r="E23" s="125">
        <f t="shared" si="4"/>
        <v>6363.05</v>
      </c>
      <c r="F23" s="125">
        <f t="shared" si="4"/>
        <v>0</v>
      </c>
      <c r="G23" s="125">
        <f t="shared" si="4"/>
        <v>6080.99</v>
      </c>
      <c r="H23" s="125">
        <f t="shared" si="4"/>
        <v>0</v>
      </c>
      <c r="I23" s="125">
        <f t="shared" si="4"/>
        <v>0</v>
      </c>
      <c r="J23" s="125">
        <f t="shared" si="4"/>
        <v>-19531.02</v>
      </c>
      <c r="K23" s="125">
        <f t="shared" si="4"/>
        <v>0</v>
      </c>
      <c r="L23" s="125">
        <f t="shared" si="4"/>
        <v>0</v>
      </c>
      <c r="M23" s="125">
        <f t="shared" si="4"/>
        <v>0</v>
      </c>
      <c r="N23" s="125">
        <f t="shared" si="1"/>
        <v>8698.5499999999993</v>
      </c>
      <c r="O23" s="28"/>
    </row>
    <row r="24" spans="1:15" ht="15.75">
      <c r="B24" s="126" t="s">
        <v>269</v>
      </c>
      <c r="C24" s="127" t="s">
        <v>256</v>
      </c>
      <c r="D24" s="128">
        <v>9716.77</v>
      </c>
      <c r="E24" s="128">
        <v>300.95</v>
      </c>
      <c r="F24" s="128">
        <v>2508.1999999999998</v>
      </c>
      <c r="G24" s="128">
        <v>6080.99</v>
      </c>
      <c r="H24" s="128" t="s">
        <v>22</v>
      </c>
      <c r="I24" s="128" t="s">
        <v>22</v>
      </c>
      <c r="J24" s="128">
        <v>-14303.2</v>
      </c>
      <c r="K24" s="128" t="s">
        <v>22</v>
      </c>
      <c r="L24" s="128" t="s">
        <v>22</v>
      </c>
      <c r="M24" s="128" t="s">
        <v>22</v>
      </c>
      <c r="N24" s="128">
        <f t="shared" si="1"/>
        <v>4303.7100000000028</v>
      </c>
      <c r="O24" s="28"/>
    </row>
    <row r="25" spans="1:15" ht="15.75">
      <c r="B25" s="126" t="s">
        <v>270</v>
      </c>
      <c r="C25" s="127" t="s">
        <v>258</v>
      </c>
      <c r="D25" s="128">
        <v>6068.76</v>
      </c>
      <c r="E25" s="128">
        <v>6062.1</v>
      </c>
      <c r="F25" s="128">
        <v>-2508.1999999999998</v>
      </c>
      <c r="G25" s="128" t="s">
        <v>22</v>
      </c>
      <c r="H25" s="128" t="s">
        <v>22</v>
      </c>
      <c r="I25" s="128" t="s">
        <v>22</v>
      </c>
      <c r="J25" s="128">
        <v>-5227.82</v>
      </c>
      <c r="K25" s="128" t="s">
        <v>22</v>
      </c>
      <c r="L25" s="128" t="s">
        <v>22</v>
      </c>
      <c r="M25" s="128" t="s">
        <v>22</v>
      </c>
      <c r="N25" s="128">
        <f t="shared" si="1"/>
        <v>4394.84</v>
      </c>
      <c r="O25" s="28"/>
    </row>
    <row r="26" spans="1:15" ht="15.75">
      <c r="B26" s="123" t="s">
        <v>271</v>
      </c>
      <c r="C26" s="124" t="s">
        <v>272</v>
      </c>
      <c r="D26" s="125">
        <f t="shared" ref="D26:M26" si="5">SUM(D14,D17,D20,D23)</f>
        <v>1343501.86</v>
      </c>
      <c r="E26" s="125">
        <f t="shared" si="5"/>
        <v>2524298.0299999993</v>
      </c>
      <c r="F26" s="125">
        <f t="shared" si="5"/>
        <v>0</v>
      </c>
      <c r="G26" s="125">
        <f t="shared" si="5"/>
        <v>142423.38999999998</v>
      </c>
      <c r="H26" s="125">
        <f t="shared" si="5"/>
        <v>0</v>
      </c>
      <c r="I26" s="125">
        <f t="shared" si="5"/>
        <v>0</v>
      </c>
      <c r="J26" s="125">
        <f t="shared" si="5"/>
        <v>-2574413.9</v>
      </c>
      <c r="K26" s="125">
        <f t="shared" si="5"/>
        <v>0</v>
      </c>
      <c r="L26" s="125">
        <f t="shared" si="5"/>
        <v>0</v>
      </c>
      <c r="M26" s="125">
        <f t="shared" si="5"/>
        <v>0</v>
      </c>
      <c r="N26" s="125">
        <f t="shared" si="1"/>
        <v>1435809.38</v>
      </c>
      <c r="O26" s="28"/>
    </row>
    <row r="27" spans="1:15" ht="15" customHeight="1">
      <c r="B27" s="197" t="s">
        <v>273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</row>
    <row r="28" spans="1:15" customFormat="1" ht="15" customHeight="1">
      <c r="A28" s="30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</row>
    <row r="29" spans="1:15" customFormat="1" ht="15" customHeight="1">
      <c r="A29" s="30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</row>
    <row r="30" spans="1:15" s="4" customFormat="1" ht="12.75" customHeight="1">
      <c r="A30" s="30"/>
    </row>
  </sheetData>
  <mergeCells count="11">
    <mergeCell ref="B27:N29"/>
    <mergeCell ref="B1:N1"/>
    <mergeCell ref="B5:N5"/>
    <mergeCell ref="B6:N6"/>
    <mergeCell ref="B9:N9"/>
    <mergeCell ref="B11:B12"/>
    <mergeCell ref="C11:C12"/>
    <mergeCell ref="D11:D12"/>
    <mergeCell ref="E11:M11"/>
    <mergeCell ref="N11:N12"/>
    <mergeCell ref="B7:J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Arina Ramanauskienė</cp:lastModifiedBy>
  <cp:lastPrinted>2025-10-29T06:16:42Z</cp:lastPrinted>
  <dcterms:created xsi:type="dcterms:W3CDTF">2009-07-20T14:30:53Z</dcterms:created>
  <dcterms:modified xsi:type="dcterms:W3CDTF">2025-10-29T06:18:14Z</dcterms:modified>
</cp:coreProperties>
</file>