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ly\Desktop\PAGRINDINIS\Krantas\Ataskaitos ketvirtinės\"/>
    </mc:Choice>
  </mc:AlternateContent>
  <xr:revisionPtr revIDLastSave="0" documentId="13_ncr:1_{32AECE44-273F-4C9C-9BBF-0B36DB8D784D}" xr6:coauthVersionLast="47" xr6:coauthVersionMax="47" xr10:uidLastSave="{00000000-0000-0000-0000-000000000000}"/>
  <bookViews>
    <workbookView xWindow="-28920" yWindow="-120" windowWidth="29040" windowHeight="15840" activeTab="1" xr2:uid="{CB722B2D-A057-4F1D-9E43-B3310D80997D}"/>
  </bookViews>
  <sheets>
    <sheet name="FBA" sheetId="3" r:id="rId1"/>
    <sheet name="VRA" sheetId="2" r:id="rId2"/>
    <sheet name="FS (20 VSAFAS)" sheetId="4" r:id="rId3"/>
  </sheets>
  <definedNames>
    <definedName name="_xlnm.Print_Titles" localSheetId="0">FBA!$19:$19</definedName>
    <definedName name="_xlnm.Print_Titles" localSheetId="1">VRA!$16:$16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E14" i="4"/>
  <c r="E13" i="4"/>
  <c r="E11" i="4" s="1"/>
  <c r="E12" i="4"/>
  <c r="M12" i="4" s="1"/>
  <c r="M25" i="4"/>
  <c r="M24" i="4"/>
  <c r="L23" i="4"/>
  <c r="K23" i="4"/>
  <c r="J23" i="4"/>
  <c r="I23" i="4"/>
  <c r="H23" i="4"/>
  <c r="G23" i="4"/>
  <c r="F23" i="4"/>
  <c r="E23" i="4"/>
  <c r="D23" i="4"/>
  <c r="C23" i="4"/>
  <c r="M22" i="4"/>
  <c r="M21" i="4"/>
  <c r="L20" i="4"/>
  <c r="K20" i="4"/>
  <c r="J20" i="4"/>
  <c r="I20" i="4"/>
  <c r="H20" i="4"/>
  <c r="G20" i="4"/>
  <c r="F20" i="4"/>
  <c r="E20" i="4"/>
  <c r="D20" i="4"/>
  <c r="C20" i="4"/>
  <c r="M19" i="4"/>
  <c r="M18" i="4"/>
  <c r="L17" i="4"/>
  <c r="K17" i="4"/>
  <c r="J17" i="4"/>
  <c r="I17" i="4"/>
  <c r="H17" i="4"/>
  <c r="G17" i="4"/>
  <c r="F17" i="4"/>
  <c r="E17" i="4"/>
  <c r="D17" i="4"/>
  <c r="C17" i="4"/>
  <c r="M16" i="4"/>
  <c r="M15" i="4"/>
  <c r="L14" i="4"/>
  <c r="K14" i="4"/>
  <c r="J14" i="4"/>
  <c r="I14" i="4"/>
  <c r="H14" i="4"/>
  <c r="G14" i="4"/>
  <c r="F14" i="4"/>
  <c r="D14" i="4"/>
  <c r="C14" i="4"/>
  <c r="L11" i="4"/>
  <c r="L26" i="4" s="1"/>
  <c r="K11" i="4"/>
  <c r="K26" i="4" s="1"/>
  <c r="J11" i="4"/>
  <c r="I11" i="4"/>
  <c r="H11" i="4"/>
  <c r="G11" i="4"/>
  <c r="G26" i="4" s="1"/>
  <c r="F11" i="4"/>
  <c r="D11" i="4"/>
  <c r="C11" i="4"/>
  <c r="H79" i="3"/>
  <c r="G79" i="3"/>
  <c r="H74" i="3"/>
  <c r="G74" i="3"/>
  <c r="G72" i="3" s="1"/>
  <c r="H69" i="3"/>
  <c r="H64" i="3" s="1"/>
  <c r="G69" i="3"/>
  <c r="G64" i="3" s="1"/>
  <c r="H61" i="3"/>
  <c r="G61" i="3"/>
  <c r="H53" i="3"/>
  <c r="G53" i="3"/>
  <c r="H44" i="3"/>
  <c r="H41" i="3" s="1"/>
  <c r="G44" i="3"/>
  <c r="G41" i="3" s="1"/>
  <c r="H27" i="3"/>
  <c r="G27" i="3"/>
  <c r="H22" i="3"/>
  <c r="G22" i="3"/>
  <c r="I41" i="2"/>
  <c r="I38" i="2"/>
  <c r="I37" i="2" s="1"/>
  <c r="I30" i="2"/>
  <c r="I26" i="2"/>
  <c r="I19" i="2"/>
  <c r="I25" i="2" l="1"/>
  <c r="I18" i="2" s="1"/>
  <c r="I53" i="2" s="1"/>
  <c r="I57" i="2" s="1"/>
  <c r="G59" i="3"/>
  <c r="G82" i="3" s="1"/>
  <c r="H59" i="3"/>
  <c r="H82" i="3" s="1"/>
  <c r="G21" i="3"/>
  <c r="G52" i="3" s="1"/>
  <c r="H21" i="3"/>
  <c r="H52" i="3" s="1"/>
  <c r="H72" i="3"/>
  <c r="H26" i="4"/>
  <c r="J26" i="4"/>
  <c r="M23" i="4"/>
  <c r="M20" i="4"/>
  <c r="I26" i="4"/>
  <c r="M14" i="4"/>
  <c r="D26" i="4"/>
  <c r="M13" i="4"/>
  <c r="M11" i="4"/>
  <c r="C26" i="4"/>
  <c r="F26" i="4"/>
  <c r="M17" i="4"/>
  <c r="E26" i="4"/>
  <c r="M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7" authorId="0" shapeId="0" xr:uid="{5512270F-44BB-47FA-9ED3-6C93E4C92E73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H37" authorId="0" shapeId="0" xr:uid="{49C98D2E-D9F2-4FEC-9547-2818433D10F6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G38" authorId="0" shapeId="0" xr:uid="{CF4529E6-11EA-43B8-B9FC-CF43C98B1743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G63" authorId="0" shapeId="0" xr:uid="{37D5A1E2-ABE7-47AA-9FE7-751C713B2B39}">
      <text>
        <r>
          <rPr>
            <sz val="9"/>
            <color indexed="8"/>
            <rFont val="Tahoma"/>
            <family val="2"/>
            <charset val="186"/>
          </rPr>
          <t>#02_1_G68#</t>
        </r>
      </text>
    </comment>
    <comment ref="G68" authorId="0" shapeId="0" xr:uid="{9267ED9D-99FB-42CD-94AA-2E24624E1F7B}">
      <text>
        <r>
          <rPr>
            <sz val="9"/>
            <color indexed="8"/>
            <rFont val="Tahoma"/>
            <family val="2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0" authorId="0" shapeId="0" xr:uid="{308AEFDF-10C0-49E2-80FA-5E36D367CEF9}">
      <text>
        <r>
          <rPr>
            <sz val="9"/>
            <color indexed="8"/>
            <rFont val="Tahoma"/>
            <family val="2"/>
            <charset val="186"/>
          </rPr>
          <t xml:space="preserve">#03_2_I23#
</t>
        </r>
      </text>
    </comment>
    <comment ref="J20" authorId="0" shapeId="0" xr:uid="{FA251453-70B0-4836-827E-38B7BB84AB12}">
      <text>
        <r>
          <rPr>
            <sz val="9"/>
            <color indexed="8"/>
            <rFont val="Tahoma"/>
            <family val="2"/>
            <charset val="186"/>
          </rPr>
          <t xml:space="preserve">#03_2_I23#
</t>
        </r>
      </text>
    </comment>
    <comment ref="I21" authorId="0" shapeId="0" xr:uid="{580CE0CD-67D9-426F-9CCD-E8CE0AACCE93}">
      <text>
        <r>
          <rPr>
            <sz val="9"/>
            <color indexed="8"/>
            <rFont val="Tahoma"/>
            <family val="2"/>
            <charset val="186"/>
          </rPr>
          <t xml:space="preserve">#03_2_I24#
</t>
        </r>
      </text>
    </comment>
    <comment ref="J21" authorId="0" shapeId="0" xr:uid="{68C89E53-3FCA-4907-9118-CE52001A1A7B}">
      <text>
        <r>
          <rPr>
            <sz val="9"/>
            <color indexed="8"/>
            <rFont val="Tahoma"/>
            <family val="2"/>
            <charset val="186"/>
          </rPr>
          <t xml:space="preserve">#03_2_I24#
</t>
        </r>
      </text>
    </comment>
    <comment ref="I22" authorId="0" shapeId="0" xr:uid="{0A716DA1-D24A-4CEF-9EFD-0DCE09CBE42C}">
      <text>
        <r>
          <rPr>
            <sz val="9"/>
            <color indexed="8"/>
            <rFont val="Tahoma"/>
            <family val="2"/>
            <charset val="186"/>
          </rPr>
          <t>#03_2_I25#</t>
        </r>
      </text>
    </comment>
    <comment ref="J22" authorId="0" shapeId="0" xr:uid="{22BC6F44-DE0A-4749-86A7-5E57B0B809A8}">
      <text>
        <r>
          <rPr>
            <sz val="9"/>
            <color indexed="8"/>
            <rFont val="Tahoma"/>
            <family val="2"/>
            <charset val="186"/>
          </rPr>
          <t>#03_2_I25#</t>
        </r>
      </text>
    </comment>
    <comment ref="I23" authorId="0" shapeId="0" xr:uid="{4DF006AB-089F-4914-ABD0-15ACA6C768B3}">
      <text>
        <r>
          <rPr>
            <sz val="9"/>
            <color indexed="8"/>
            <rFont val="Tahoma"/>
            <family val="2"/>
            <charset val="186"/>
          </rPr>
          <t>#03_2_I26#</t>
        </r>
      </text>
    </comment>
    <comment ref="I24" authorId="0" shapeId="0" xr:uid="{3214A73E-E6B8-4565-9981-5D976E94E410}">
      <text>
        <r>
          <rPr>
            <sz val="9"/>
            <color indexed="8"/>
            <rFont val="Tahoma"/>
            <family val="2"/>
            <charset val="186"/>
          </rPr>
          <t>#03_2_I26#</t>
        </r>
      </text>
    </comment>
    <comment ref="I38" authorId="0" shapeId="0" xr:uid="{78706F8B-AF2B-410F-A287-1D9DE0A211F9}">
      <text>
        <r>
          <rPr>
            <sz val="9"/>
            <color indexed="8"/>
            <rFont val="Tahoma"/>
            <family val="2"/>
            <charset val="186"/>
          </rPr>
          <t>#03_2_I32#</t>
        </r>
      </text>
    </comment>
    <comment ref="I39" authorId="0" shapeId="0" xr:uid="{335352F6-FACB-491F-93D7-A49EE932A2FB}">
      <text>
        <r>
          <rPr>
            <sz val="9"/>
            <color indexed="8"/>
            <rFont val="Tahoma"/>
            <family val="2"/>
            <charset val="186"/>
          </rPr>
          <t>#03_2_I33#</t>
        </r>
      </text>
    </comment>
    <comment ref="I40" authorId="0" shapeId="0" xr:uid="{2AF5F0B9-1478-4B0D-B71C-64D97F55F5E0}">
      <text>
        <r>
          <rPr>
            <sz val="9"/>
            <color indexed="8"/>
            <rFont val="Tahoma"/>
            <family val="2"/>
            <charset val="186"/>
          </rPr>
          <t>#03_2_I34#</t>
        </r>
      </text>
    </comment>
    <comment ref="I41" authorId="0" shapeId="0" xr:uid="{8C08FB18-E20E-4510-BBD7-9A1CCDBC3390}">
      <text>
        <r>
          <rPr>
            <sz val="9"/>
            <color indexed="8"/>
            <rFont val="Tahoma"/>
            <family val="2"/>
            <charset val="186"/>
          </rPr>
          <t>#03_2_I35#</t>
        </r>
      </text>
    </comment>
    <comment ref="I42" authorId="0" shapeId="0" xr:uid="{60AE2631-934A-4D39-890C-1FED812430D4}">
      <text>
        <r>
          <rPr>
            <sz val="9"/>
            <color indexed="8"/>
            <rFont val="Tahoma"/>
            <family val="2"/>
            <charset val="186"/>
          </rPr>
          <t>#03_2_I36#</t>
        </r>
      </text>
    </comment>
    <comment ref="I43" authorId="0" shapeId="0" xr:uid="{15F63D63-C33F-463F-83CE-C5829833CB43}">
      <text>
        <r>
          <rPr>
            <sz val="9"/>
            <color indexed="8"/>
            <rFont val="Tahoma"/>
            <family val="2"/>
            <charset val="186"/>
          </rPr>
          <t>#03_2_I37#</t>
        </r>
      </text>
    </comment>
    <comment ref="I44" authorId="0" shapeId="0" xr:uid="{9B7C481D-33DE-4AFA-AF61-A1CDFC8A22D3}">
      <text>
        <r>
          <rPr>
            <sz val="9"/>
            <color indexed="8"/>
            <rFont val="Tahoma"/>
            <family val="2"/>
            <charset val="186"/>
          </rPr>
          <t>#03_2_I38#</t>
        </r>
      </text>
    </comment>
    <comment ref="I45" authorId="0" shapeId="0" xr:uid="{C0070B77-3CCB-4228-9AB5-E929570711B5}">
      <text>
        <r>
          <rPr>
            <sz val="9"/>
            <color indexed="8"/>
            <rFont val="Tahoma"/>
            <family val="2"/>
            <charset val="186"/>
          </rPr>
          <t>#03_2_I39#</t>
        </r>
      </text>
    </comment>
    <comment ref="I46" authorId="0" shapeId="0" xr:uid="{5055E3F0-E489-481E-88AA-61CE96DA88AF}">
      <text>
        <r>
          <rPr>
            <sz val="9"/>
            <color indexed="8"/>
            <rFont val="Tahoma"/>
            <family val="2"/>
            <charset val="186"/>
          </rPr>
          <t>#03_2_I40#</t>
        </r>
      </text>
    </comment>
    <comment ref="I47" authorId="0" shapeId="0" xr:uid="{B4F13EC2-43EF-4362-8E58-D393C7C70F11}">
      <text>
        <r>
          <rPr>
            <sz val="9"/>
            <color indexed="8"/>
            <rFont val="Tahoma"/>
            <family val="2"/>
            <charset val="186"/>
          </rPr>
          <t>#03_2_I41#</t>
        </r>
      </text>
    </comment>
    <comment ref="I48" authorId="0" shapeId="0" xr:uid="{739162AE-980B-48E7-BA16-EA734461E6D5}">
      <text>
        <r>
          <rPr>
            <sz val="9"/>
            <color indexed="8"/>
            <rFont val="Tahoma"/>
            <family val="2"/>
            <charset val="186"/>
          </rPr>
          <t>#03_2_I42#</t>
        </r>
      </text>
    </comment>
    <comment ref="I49" authorId="0" shapeId="0" xr:uid="{21FE9F8B-5196-472B-ACFD-11F52D11E174}">
      <text>
        <r>
          <rPr>
            <sz val="9"/>
            <color indexed="8"/>
            <rFont val="Tahoma"/>
            <family val="2"/>
            <charset val="186"/>
          </rPr>
          <t>#03_2_I43#</t>
        </r>
      </text>
    </comment>
    <comment ref="I50" authorId="0" shapeId="0" xr:uid="{BBE861D3-E391-40F9-B08D-A43092FD86A4}">
      <text>
        <r>
          <rPr>
            <sz val="9"/>
            <color indexed="8"/>
            <rFont val="Tahoma"/>
            <family val="2"/>
            <charset val="186"/>
          </rPr>
          <t>#03_2_I44#</t>
        </r>
      </text>
    </comment>
    <comment ref="I51" authorId="0" shapeId="0" xr:uid="{77B79DE2-2EBF-4AFB-B411-EA2E09EC1F55}">
      <text>
        <r>
          <rPr>
            <sz val="9"/>
            <color indexed="8"/>
            <rFont val="Tahoma"/>
            <family val="2"/>
            <charset val="186"/>
          </rPr>
          <t>#03_2_I45#</t>
        </r>
      </text>
    </comment>
    <comment ref="I55" authorId="0" shapeId="0" xr:uid="{DC90BAC6-1F59-40E0-9650-3E73CEA7CC91}">
      <text>
        <r>
          <rPr>
            <sz val="9"/>
            <color indexed="8"/>
            <rFont val="Tahoma"/>
            <family val="2"/>
            <charset val="186"/>
          </rPr>
          <t>#03_2_I53#</t>
        </r>
      </text>
    </comment>
    <comment ref="I56" authorId="0" shapeId="0" xr:uid="{3BBD33ED-9E2A-49E5-9412-9012077E9E41}">
      <text>
        <r>
          <rPr>
            <sz val="9"/>
            <color indexed="8"/>
            <rFont val="Tahoma"/>
            <family val="2"/>
            <charset val="186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C12" authorId="0" shapeId="0" xr:uid="{A4831287-B31E-4FAF-8A87-67B74C4BE36D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D12" authorId="0" shapeId="0" xr:uid="{381B1930-942E-47DB-86D0-25E96176CFF7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E12" authorId="0" shapeId="0" xr:uid="{1762098B-1510-47F1-97B2-9B8710C2E6BA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F12" authorId="0" shapeId="0" xr:uid="{986122CF-EF0B-4281-8FA5-78FDA1D52CC7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G12" authorId="0" shapeId="0" xr:uid="{21F7A40E-F5C2-4FBD-B767-3D4F89695109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H12" authorId="0" shapeId="0" xr:uid="{F699CED9-8EE0-411F-ABD2-448099A58B8D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I12" authorId="0" shapeId="0" xr:uid="{312AB0E3-D719-4A98-8E22-2A11F0FA083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J12" authorId="0" shapeId="0" xr:uid="{2EE41122-52B7-4FBE-AED5-731F3DCC4AC4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K12" authorId="0" shapeId="0" xr:uid="{E82B9382-CD2B-4F15-A291-F16C096A1A91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L12" authorId="0" shapeId="0" xr:uid="{2A2EDCC7-2659-44F9-A425-3217A45F9CF7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C13" authorId="0" shapeId="0" xr:uid="{72EA5A24-A1DB-4FC8-85A5-1B92B2B8CBDC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D13" authorId="0" shapeId="0" xr:uid="{5F2B2CC2-D769-48C9-A2C7-6879E484EF88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E13" authorId="0" shapeId="0" xr:uid="{29417EBF-7CF0-410D-873B-03B17230BBCD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F13" authorId="0" shapeId="0" xr:uid="{BD843DB4-40CC-4BFC-A272-175A0977871A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G13" authorId="0" shapeId="0" xr:uid="{4F1003F4-16AF-4B43-BED7-56902640292A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H13" authorId="0" shapeId="0" xr:uid="{3FEE8049-6494-4B0A-9215-475490BDFAEF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I13" authorId="0" shapeId="0" xr:uid="{F2A74D18-C3A1-4B0D-B5AC-C7AE7B25FB78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J13" authorId="0" shapeId="0" xr:uid="{B39463AD-0A23-4306-87E2-DFE3F0B67D7D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K13" authorId="0" shapeId="0" xr:uid="{2C3DFED7-76AD-4B34-B1FD-4DAC3AED1906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L13" authorId="0" shapeId="0" xr:uid="{C7928349-60C2-4096-A582-2FB12B72B8FC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C15" authorId="0" shapeId="0" xr:uid="{0870EC0E-8734-4AC4-B129-EBAEA5937883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D15" authorId="0" shapeId="0" xr:uid="{92380BBE-EC8A-411B-B73F-2168E54D333E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E15" authorId="0" shapeId="0" xr:uid="{31AEF83C-FCEE-4FB1-A8D0-427B2E53E5A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F15" authorId="0" shapeId="0" xr:uid="{8009FF09-4E8D-49B2-8D8B-0C429570D402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G15" authorId="0" shapeId="0" xr:uid="{604E686B-69A9-4C45-ABA8-6078C8A389D2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H15" authorId="0" shapeId="0" xr:uid="{1840180B-01DC-4559-BF18-28B400968A04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I15" authorId="0" shapeId="0" xr:uid="{AD653691-B106-441F-86DB-22B819CCF981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J15" authorId="0" shapeId="0" xr:uid="{797A19E8-2B75-4403-9A7C-FDDEC54A880F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K15" authorId="0" shapeId="0" xr:uid="{EA0A5602-56AE-4856-B293-39A8893E9FF9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L15" authorId="0" shapeId="0" xr:uid="{CE8A40EF-7FA2-45BE-BE91-08B6521E972E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C16" authorId="0" shapeId="0" xr:uid="{6FD7C152-B55C-4178-9664-54B136225033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D16" authorId="0" shapeId="0" xr:uid="{500BBADE-46EE-4CAA-B67A-C365F45A0843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E16" authorId="0" shapeId="0" xr:uid="{B5CC5B63-7130-4052-A056-170750222FCD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F16" authorId="0" shapeId="0" xr:uid="{2EC3A035-8D14-49A1-AF5A-B610BD6EFA01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G16" authorId="0" shapeId="0" xr:uid="{E68EB510-3FE4-4693-B173-266758F13FB5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H16" authorId="0" shapeId="0" xr:uid="{36E57695-61BE-44AB-9BB6-9233769698C5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I16" authorId="0" shapeId="0" xr:uid="{2D399B9A-3975-40D3-88CF-F6417FD1F13C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J16" authorId="0" shapeId="0" xr:uid="{C2BD08A9-5ABC-4D9D-BEE2-544DD8F71952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K16" authorId="0" shapeId="0" xr:uid="{233648F8-B13D-4D2A-82D0-43187028E9EA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L16" authorId="0" shapeId="0" xr:uid="{8D4172CE-7B86-44C6-8B48-53C4EE127BF8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C18" authorId="0" shapeId="0" xr:uid="{F5910F7F-EDBD-4D60-9611-D216806301CA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18" authorId="0" shapeId="0" xr:uid="{91462E9A-6FFB-4AC9-8144-7411E93329A4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E18" authorId="0" shapeId="0" xr:uid="{A48BFE5C-E860-4D0F-91A4-4666FB02F845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F18" authorId="0" shapeId="0" xr:uid="{A90A789B-094F-41EE-BECF-AF37F85BC65C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G18" authorId="0" shapeId="0" xr:uid="{25C6017D-2EA2-4B11-AAD2-B4AFC769799F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H18" authorId="0" shapeId="0" xr:uid="{99C692D5-01BF-4544-B2D1-E4450DEC431A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I18" authorId="0" shapeId="0" xr:uid="{9FB4A683-95CA-4565-AF21-53C27EE93C19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J18" authorId="0" shapeId="0" xr:uid="{655440ED-9AF9-41FF-AB86-29A1472AEE51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K18" authorId="0" shapeId="0" xr:uid="{668BE2C2-E9CF-4123-A754-C244EB179369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L18" authorId="0" shapeId="0" xr:uid="{740357D3-295C-4EB6-9099-2CB6100FB877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C19" authorId="0" shapeId="0" xr:uid="{A15F053E-70CA-4305-BE2C-5CD1CF3A3BF2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D19" authorId="0" shapeId="0" xr:uid="{F178DDDF-9F3A-4761-8E01-E7C964F53091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E19" authorId="0" shapeId="0" xr:uid="{582FF8E3-5A5B-4A1B-84A0-3C6D10042ED9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F19" authorId="0" shapeId="0" xr:uid="{9D61AD90-03EC-45DF-B229-C72323382F89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G19" authorId="0" shapeId="0" xr:uid="{EE4355F0-C1EC-4817-8629-E88F0FC5E528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H19" authorId="0" shapeId="0" xr:uid="{986B07BA-087B-421D-B29A-7453882FF9C9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I19" authorId="0" shapeId="0" xr:uid="{5202F387-B16F-4182-8F4D-D3A2211491E6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J19" authorId="0" shapeId="0" xr:uid="{6EA34F32-E5BD-4CE8-B18A-9DD1CF803E2D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K19" authorId="0" shapeId="0" xr:uid="{86B74071-01E0-4447-B4C6-034F117B98A8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L19" authorId="0" shapeId="0" xr:uid="{9251EE5F-1753-41F5-AD91-EF02F3102DAA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C21" authorId="0" shapeId="0" xr:uid="{006B74D8-ED74-4CED-9FC6-661CACE3F365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1" authorId="0" shapeId="0" xr:uid="{BE222682-3042-43EE-A4F2-F8BE3A1BAAAC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1" authorId="0" shapeId="0" xr:uid="{9F7A97A8-5B1B-481F-926D-87223F3CD12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1" authorId="0" shapeId="0" xr:uid="{D7E08B0E-C5EB-4665-BB0B-D1470581DD8D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1" authorId="0" shapeId="0" xr:uid="{3750A599-6A47-453A-8402-60A3966BC68B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1" authorId="0" shapeId="0" xr:uid="{BECF796B-C27C-4EA7-AED7-BD572E9A043D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1" authorId="0" shapeId="0" xr:uid="{1432FABC-1FFC-45DB-A46C-9D3DB3AD13C4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1" authorId="0" shapeId="0" xr:uid="{D6778518-F677-4209-9C93-7C52D950606A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1" authorId="0" shapeId="0" xr:uid="{84F2600C-9B1A-41D6-B145-D5CB9BAE22C1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1" authorId="0" shapeId="0" xr:uid="{64D8A3C3-E66A-43C0-BA5D-BF42E15B5314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2" authorId="0" shapeId="0" xr:uid="{41A2D446-FC65-4598-8D5A-541DBC624DDB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2" authorId="0" shapeId="0" xr:uid="{0BE852CF-F0A1-409D-BC60-F2000272C856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2" authorId="0" shapeId="0" xr:uid="{14A5EABE-7408-4AE8-9748-D524DAF79E0C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2" authorId="0" shapeId="0" xr:uid="{29E3E161-FFF5-44FA-AE80-678ED74B989C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2" authorId="0" shapeId="0" xr:uid="{A2A71E1D-98DA-41E9-95AA-7E6AA0AC3F28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2" authorId="0" shapeId="0" xr:uid="{6BC5BD15-15FE-4B67-AD9D-0AD857F81F11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2" authorId="0" shapeId="0" xr:uid="{4848261D-C694-49DB-8658-D5A267FB73F1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2" authorId="0" shapeId="0" xr:uid="{1194D3A0-AFA5-4EC7-B39E-7B8B9899FBCB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2" authorId="0" shapeId="0" xr:uid="{6A556B74-534E-4FC2-87FE-A207AC8FF0CE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2" authorId="0" shapeId="0" xr:uid="{71B9B9B4-7F48-4019-9A75-AF080955A401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  <comment ref="C24" authorId="0" shapeId="0" xr:uid="{B2DBE31C-8D48-4B78-829A-9F8933E1A167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4" authorId="0" shapeId="0" xr:uid="{40246C51-98F1-4B2C-AE79-CC09F914C6CD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4" authorId="0" shapeId="0" xr:uid="{2265C7D2-2F58-48AC-85A4-566625114E64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4" authorId="0" shapeId="0" xr:uid="{2C9B25A9-0007-4BB5-A647-51D7E9E04EDF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4" authorId="0" shapeId="0" xr:uid="{C9CD85F1-095D-490B-9FAC-49DAECE5C86A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4" authorId="0" shapeId="0" xr:uid="{ED8DC167-83CA-48A1-A6A2-61639132E886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4" authorId="0" shapeId="0" xr:uid="{FDA1749D-A0A4-4E61-8325-047728585364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4" authorId="0" shapeId="0" xr:uid="{1AE41391-876F-46C5-9005-1863E5A785B8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4" authorId="0" shapeId="0" xr:uid="{4764A4A6-3768-4553-8FE5-098318395E0E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4" authorId="0" shapeId="0" xr:uid="{A8CA5D5F-4EBB-4E85-AD2F-7FB021CFA4E7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5" authorId="0" shapeId="0" xr:uid="{84A8FC2C-FA8A-40F6-94AD-CF2A4CBEB369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5" authorId="0" shapeId="0" xr:uid="{252B80BC-D958-471D-9AF7-669A4B77BFD8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5" authorId="0" shapeId="0" xr:uid="{6AD90956-A62B-4BEE-9F20-F6F3048DAB39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5" authorId="0" shapeId="0" xr:uid="{77544855-D2DB-41DA-BFA0-B191FC65D569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5" authorId="0" shapeId="0" xr:uid="{DE0033ED-84CC-4236-B915-80235C9B59B8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5" authorId="0" shapeId="0" xr:uid="{E6C85A39-934F-40F9-8D3D-5BE31CF884B7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5" authorId="0" shapeId="0" xr:uid="{005BA0E7-BD0D-43CF-9BAD-AEA1CC30A55B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5" authorId="0" shapeId="0" xr:uid="{F1DE91B3-7E32-49CB-B061-2647F3E2ED38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5" authorId="0" shapeId="0" xr:uid="{2C9129F4-120A-4580-B413-31C82E1CFCA5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5" authorId="0" shapeId="0" xr:uid="{1BF2F8C1-D294-413A-9C4C-8E3584533D4F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<sst xmlns="http://schemas.openxmlformats.org/spreadsheetml/2006/main" count="481" uniqueCount="292">
  <si>
    <t/>
  </si>
  <si>
    <t xml:space="preserve">3-iojo viešojo sektoriaus apskaitos ir finansinės atskaitomybės standarto „Veiklos rezultatų ataskaita“ </t>
  </si>
  <si>
    <t xml:space="preserve">                              1 priedas</t>
  </si>
  <si>
    <t>(Veiklos rezultatų ataskaitos forma)</t>
  </si>
  <si>
    <t>Klaipėdos r. Gargždų "Kranto" progimnazija</t>
  </si>
  <si>
    <t>(viešojo sektoriaus subjekto pavadinimas)</t>
  </si>
  <si>
    <t>Įm.k.191789019 Kvietinių 28, Gargždai</t>
  </si>
  <si>
    <t>(viešojo sektoriaus subjekto, parengusio veiklos rezultatų ataskaitą, juridinio asmens kodas, adresas)</t>
  </si>
  <si>
    <t>VEIKLOS REZULTATŲ ATASKAITA</t>
  </si>
  <si>
    <t>PAGAL  2026-03-31 D. DUOMENIS</t>
  </si>
  <si>
    <t>2026-04-27  Nr.____</t>
  </si>
  <si>
    <t>(data)</t>
  </si>
  <si>
    <t>Pateikimo valiuta ir tikslumas: eurais</t>
  </si>
  <si>
    <t>Eil. Nr.</t>
  </si>
  <si>
    <t>Straipsniai</t>
  </si>
  <si>
    <t>Pastabos Nr.</t>
  </si>
  <si>
    <t>Ataskaitinis laikotarpis</t>
  </si>
  <si>
    <t>Praėjęs ataskaitinis laikotarpis</t>
  </si>
  <si>
    <t>1.</t>
  </si>
  <si>
    <t>PAGRINDINĖS VEIKLOS PAJAMOS</t>
  </si>
  <si>
    <t>PAJAMOS</t>
  </si>
  <si>
    <t>1.1.</t>
  </si>
  <si>
    <t>FINANSAVIMO PAJAMOS</t>
  </si>
  <si>
    <t>1.1.1.</t>
  </si>
  <si>
    <t xml:space="preserve">Iš valstybės biudžeto </t>
  </si>
  <si>
    <t xml:space="preserve">    Iš valstybės biudžeto </t>
  </si>
  <si>
    <t>1.1.2.</t>
  </si>
  <si>
    <t xml:space="preserve">Iš savivaldybių biudžetų </t>
  </si>
  <si>
    <t xml:space="preserve">    Iš savivaldybių biudžeto</t>
  </si>
  <si>
    <t>1.1.3.</t>
  </si>
  <si>
    <t>Iš ES, užsienio valstybių ir tarptautinių organizacijų lėšų</t>
  </si>
  <si>
    <t xml:space="preserve">    Iš Europos Sąjungos, užsienio valstybių ir tarptautinių organizacijų lėšų</t>
  </si>
  <si>
    <t>1.1.4.</t>
  </si>
  <si>
    <t>Iš kitų finansavimo šaltinių</t>
  </si>
  <si>
    <t xml:space="preserve">    Iš viešojo sektoriaus subjektų pajamų</t>
  </si>
  <si>
    <t>0</t>
  </si>
  <si>
    <t>1.1.5.</t>
  </si>
  <si>
    <t xml:space="preserve">    Iš fizinių ir privačių juridinių asmenų</t>
  </si>
  <si>
    <t>1.2.</t>
  </si>
  <si>
    <t>MOKESČIŲ IR SOCIALINIŲ ĮMOKŲ PAJAMOS</t>
  </si>
  <si>
    <t>KITOS PAJAMOS</t>
  </si>
  <si>
    <t>1.2.1.</t>
  </si>
  <si>
    <t xml:space="preserve">    Rinkliavų ir žyminio mokesčio pajamos</t>
  </si>
  <si>
    <t>1.2.1.1.</t>
  </si>
  <si>
    <t xml:space="preserve">    Rinkliavų pajamos</t>
  </si>
  <si>
    <t>1.2.1.2.</t>
  </si>
  <si>
    <t xml:space="preserve">    Įskaitytas žyminis mokestis</t>
  </si>
  <si>
    <t>1.2.1.3.</t>
  </si>
  <si>
    <t xml:space="preserve">    Grąžintinas žyminis mokestis </t>
  </si>
  <si>
    <t>1.2.2.</t>
  </si>
  <si>
    <t>1.2.2.1.</t>
  </si>
  <si>
    <t xml:space="preserve">    Prekių pardavimo ir paslaugų, apmokamų viešojo sektoriaus subjektų lėšomis, pajamos</t>
  </si>
  <si>
    <t>1.2.2.2.</t>
  </si>
  <si>
    <t xml:space="preserve">    Kitų prekių pardavimo ir paslaugų pajamos</t>
  </si>
  <si>
    <t>1.2.3.</t>
  </si>
  <si>
    <t xml:space="preserve">    Baudų, konfiskuoto turto ir netesybų pajamos</t>
  </si>
  <si>
    <t>1.2.4.</t>
  </si>
  <si>
    <t xml:space="preserve">    Finansinės ir investicinės veiklos pajamos</t>
  </si>
  <si>
    <t>1.2.5.</t>
  </si>
  <si>
    <t xml:space="preserve">    Kitos </t>
  </si>
  <si>
    <t>1.2.6.</t>
  </si>
  <si>
    <t xml:space="preserve">    Negrąžintinai pervestinos į biudžetus, išteklių fondus pajamos</t>
  </si>
  <si>
    <t>2.</t>
  </si>
  <si>
    <t>PAGRINDINĖS VEIKLOS SĄNAUDOS</t>
  </si>
  <si>
    <t>SĄNAUDOS</t>
  </si>
  <si>
    <t xml:space="preserve">2.1. </t>
  </si>
  <si>
    <t xml:space="preserve">Darbo užmokesčio ir socialinio draudimo </t>
  </si>
  <si>
    <t>SU DARBO SANTYKIAIS SUSIJUSIŲ IŠMOKŲ SĄNAUDOS</t>
  </si>
  <si>
    <t>2.1.1.</t>
  </si>
  <si>
    <t>Nusidėvėjimo ir amortizacijos</t>
  </si>
  <si>
    <t xml:space="preserve">    Darbo užmokesčio ir socialinio draudimo sąnaudos</t>
  </si>
  <si>
    <t>2.1.2.</t>
  </si>
  <si>
    <t>KOMUNALINIŲ PASLAUGŲ IR ryšių</t>
  </si>
  <si>
    <t xml:space="preserve">    Socialinių ir kitų išmokų darbuotojams sąnaudos</t>
  </si>
  <si>
    <t>2.2.</t>
  </si>
  <si>
    <t xml:space="preserve">Komandiruočių </t>
  </si>
  <si>
    <t>PREKIŲ IR PASLAUGŲ SĄNAUDOS</t>
  </si>
  <si>
    <t>2.2.1.</t>
  </si>
  <si>
    <t xml:space="preserve">Transporto </t>
  </si>
  <si>
    <t xml:space="preserve">    Prekių ir paslaugų sąnaudos veiklai</t>
  </si>
  <si>
    <t>2.2.2.</t>
  </si>
  <si>
    <t xml:space="preserve">Kvalifikacijos kėlimo </t>
  </si>
  <si>
    <t xml:space="preserve">    Prekių ir paslaugų sąnaudos viešajam ūkiui</t>
  </si>
  <si>
    <t>2.2.3.</t>
  </si>
  <si>
    <t>PAPRASTOJO Remonto IR EKSPLOATAVIMO</t>
  </si>
  <si>
    <t xml:space="preserve">    Prekių pardavimo sąnaudos</t>
  </si>
  <si>
    <t>2.3.</t>
  </si>
  <si>
    <t>NUVERTĖJIMO IR NURAŠYTŲ SUMŲ</t>
  </si>
  <si>
    <t>NUSIDĖVĖJIMO IR AMORTIZACIJOS SĄNAUDOS</t>
  </si>
  <si>
    <t>2.4.</t>
  </si>
  <si>
    <t>SUNAUDOTŲ IR PARDUOTŲ ATSARGŲ SAVIKAINA</t>
  </si>
  <si>
    <t>NUVERTĖJIMO IR NURAŠYTŲ SUMŲ SĄNAUDOS</t>
  </si>
  <si>
    <t>2.5.</t>
  </si>
  <si>
    <t>socialinių išmokų</t>
  </si>
  <si>
    <t>SOCIALINIŲ IŠMOKŲ, STIPENDIJŲ, PRIZŲ IR PREMIJŲ SĄNAUDOS</t>
  </si>
  <si>
    <t>2.6.</t>
  </si>
  <si>
    <t>nuomos</t>
  </si>
  <si>
    <t>FINANSAVIMO SĄNAUDOS</t>
  </si>
  <si>
    <t>2.7.</t>
  </si>
  <si>
    <t>finansavimo</t>
  </si>
  <si>
    <t>FINANSINĖS IR INVESTICINĖS VEIKLOS SĄNAUDOS</t>
  </si>
  <si>
    <t>2.8.</t>
  </si>
  <si>
    <t>kitų paslaugų</t>
  </si>
  <si>
    <t>MOKESČIAI EUROPOS SĄJUNGAI IR KITOMS TARPTAUTINĖMS ORGANIZACIJOMS</t>
  </si>
  <si>
    <t>2.9.</t>
  </si>
  <si>
    <t xml:space="preserve">Kitos </t>
  </si>
  <si>
    <t>KITOS SĄNAUDOS</t>
  </si>
  <si>
    <t>2.10.</t>
  </si>
  <si>
    <t>KAPITALIZUOTOS TURTO KŪRIMO (GAMYBOS) IŠLAIDOS</t>
  </si>
  <si>
    <t>3.</t>
  </si>
  <si>
    <t>PAGRINDINĖS VEIKLOS PERVIRŠIS AR DEFICITAS</t>
  </si>
  <si>
    <t>PERVIRŠIS AR DEFICITAS IŠ VYKDOMOS VEIKLOS</t>
  </si>
  <si>
    <t xml:space="preserve">4. </t>
  </si>
  <si>
    <t>KITOS VEIKLOS REZULTATAS</t>
  </si>
  <si>
    <t>APSKAITOS POLITIKOS KEITIMO IR ESMINIŲ APSKAITOS KLAIDŲ TAISYMO ĮTAKA</t>
  </si>
  <si>
    <t>5.</t>
  </si>
  <si>
    <t>PELNO MOKESTIS</t>
  </si>
  <si>
    <t>6.</t>
  </si>
  <si>
    <t>NUOSAVYBĖS METODO ĮTAKA</t>
  </si>
  <si>
    <t>7.</t>
  </si>
  <si>
    <t>GRYNASIS PERVIRŠIS AR DEFICITAS</t>
  </si>
  <si>
    <r>
      <t>Pastaba</t>
    </r>
    <r>
      <rPr>
        <sz val="9"/>
        <rFont val="Times New Roman"/>
        <family val="1"/>
        <charset val="186"/>
      </rPr>
      <t>. Forma pildoma rengiant viešojo sektoriaus subjektų, išskyrus išteklių fondus, mokesčių fondus ir fondų fondus, veiklos rezultatų ataskaitą.</t>
    </r>
  </si>
  <si>
    <t>Vilija Lukauskienė</t>
  </si>
  <si>
    <t xml:space="preserve">(pareigų pavadinimas)                           </t>
  </si>
  <si>
    <t>(parašas)</t>
  </si>
  <si>
    <t>(vardas ir pavardė)</t>
  </si>
  <si>
    <t>Viktorija Kaprizkina</t>
  </si>
  <si>
    <t xml:space="preserve">(pareigų pavadinimas)                                                                                      </t>
  </si>
  <si>
    <t xml:space="preserve">  (parašas)</t>
  </si>
  <si>
    <t>Biudžetinių įstaigų centralizuotos apskaitos skyriaus vedėja</t>
  </si>
  <si>
    <t>Direktorė</t>
  </si>
  <si>
    <t>2-ojo viešojo sektoriaus apskaitos ir finansinės atskaitomybės standarto „Finansinės būklės ataskaita“</t>
  </si>
  <si>
    <t>1 priedas</t>
  </si>
  <si>
    <t>(Finansinės būklės ataskaitos forma)</t>
  </si>
  <si>
    <r>
      <t>(viešojo sektoriaus subjektų grupės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pavadinimas)</t>
    </r>
  </si>
  <si>
    <t>(viešojo sektoriaus subjekto, parengusio finansinės būklės ataskaitą, juridinio asmens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</si>
  <si>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</si>
  <si>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</si>
  <si>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</si>
  <si>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</si>
  <si>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</si>
  <si>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</si>
  <si>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Plėtros darbai</t>
  </si>
  <si>
    <t>Programinė įranga ir jos licencijos</t>
  </si>
  <si>
    <t>Nebaigti projektai ir išanksto sumokėtos sumos</t>
  </si>
  <si>
    <t>Kitas nematerialusis turtas</t>
  </si>
  <si>
    <t>Ilgalaikis materialusis turtas</t>
  </si>
  <si>
    <t>Žemė</t>
  </si>
  <si>
    <t>Pastatai</t>
  </si>
  <si>
    <t>Infrastruktūros statiniai</t>
  </si>
  <si>
    <t>Kiti statiniai</t>
  </si>
  <si>
    <t>Mašinos ir įrenginiai</t>
  </si>
  <si>
    <t>Transporto priemonės</t>
  </si>
  <si>
    <t>1.2.7.</t>
  </si>
  <si>
    <t>Baldai, biuro įranga ir kitas ilgalaikis materialusis turtas</t>
  </si>
  <si>
    <t>1.2.8.</t>
  </si>
  <si>
    <t>Kultūros ir kitos vertybės</t>
  </si>
  <si>
    <t>1.2.9.</t>
  </si>
  <si>
    <t>Nebaigta statyba ir išanksto sumokėtos sumos</t>
  </si>
  <si>
    <t>1.3.</t>
  </si>
  <si>
    <t>Ilgalaikis finansinis turtas</t>
  </si>
  <si>
    <t>1.4.</t>
  </si>
  <si>
    <t>Mineraliniai ištekliai</t>
  </si>
  <si>
    <t>1.5.</t>
  </si>
  <si>
    <t>Kitas ilgalaikis turtas</t>
  </si>
  <si>
    <t>BIOLOGINIS TURTAS</t>
  </si>
  <si>
    <t>TRUMPALAIKIS TURTAS</t>
  </si>
  <si>
    <t>3.1.</t>
  </si>
  <si>
    <t>Atsargos</t>
  </si>
  <si>
    <t>3.2.</t>
  </si>
  <si>
    <t>Iš anksto sumokėtos sumos</t>
  </si>
  <si>
    <t>3.3.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</si>
  <si>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</si>
  <si>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3.3.1.</t>
  </si>
  <si>
    <t>Suteiktos paskolos</t>
  </si>
  <si>
    <t>3.3.2.</t>
  </si>
  <si>
    <t>Gautinos finansavimo sumos</t>
  </si>
  <si>
    <t>3.3.3.</t>
  </si>
  <si>
    <t>Gautinos sumos iš biudžeto už pervestas pajamų įmokas</t>
  </si>
  <si>
    <t>3.3.4.</t>
  </si>
  <si>
    <t>Gautinos sumos už turto naudojimą, parduotas prekes, turtą, paslaugas</t>
  </si>
  <si>
    <t>3.3.5.</t>
  </si>
  <si>
    <t>Kitos gautinos sumos</t>
  </si>
  <si>
    <t>3.4.</t>
  </si>
  <si>
    <t>Trumpalaikės investicijos</t>
  </si>
  <si>
    <t>3.5.</t>
  </si>
  <si>
    <t>Pinigai ir pinigų ekvivalentai</t>
  </si>
  <si>
    <t>4.</t>
  </si>
  <si>
    <t>IŠ VISO TURTO:</t>
  </si>
  <si>
    <t>FINANSAVIMO SUMOS</t>
  </si>
  <si>
    <t>5.1.</t>
  </si>
  <si>
    <t>5.2.</t>
  </si>
  <si>
    <t>Iš savivaldybės biudžeto</t>
  </si>
  <si>
    <t>5.3.</t>
  </si>
  <si>
    <t>Iš Europos Sąjungos, užsienio valstybių ir tarptautinių organizacijų</t>
  </si>
  <si>
    <t>5.4.</t>
  </si>
  <si>
    <t>Iš viešojo sektoriaus subjektų pajamų</t>
  </si>
  <si>
    <t>5.5.</t>
  </si>
  <si>
    <t>Iš fizinių ir privačių juridinių asmenų</t>
  </si>
  <si>
    <t>ĮSIPAREIGOJIMAI</t>
  </si>
  <si>
    <t>6.1.</t>
  </si>
  <si>
    <t>Atidėjiniai</t>
  </si>
  <si>
    <t>6.2.</t>
  </si>
  <si>
    <t>Ilgalaikiai įsipareigojimai</t>
  </si>
  <si>
    <t>6.2.1.</t>
  </si>
  <si>
    <t>Ilgalaikiai skoliniai įsipareigojimai</t>
  </si>
  <si>
    <t>6.2.2.</t>
  </si>
  <si>
    <t>Kiti ilgalaikiai įsipareigojimai</t>
  </si>
  <si>
    <t>6.3.</t>
  </si>
  <si>
    <t>Trumpalaikiai įsipareigojimai</t>
  </si>
  <si>
    <t>6.3.1.</t>
  </si>
  <si>
    <t>Trumpalaikiai skoliniai įsipareigojimai</t>
  </si>
  <si>
    <t>6.3.2.</t>
  </si>
  <si>
    <t>Mokėtinos socialinės išmokos, stipendijos, prizai ir premijos</t>
  </si>
  <si>
    <t>6.3.3.</t>
  </si>
  <si>
    <t>Tiekėjams mokėtinos sumos</t>
  </si>
  <si>
    <t>6.3.4.</t>
  </si>
  <si>
    <t>Su darbo santykiais susiję įsipareigojimai</t>
  </si>
  <si>
    <t>6.3.6.</t>
  </si>
  <si>
    <t>Kiti trumpalaikiai įsipareigojimai</t>
  </si>
  <si>
    <t>6.3.6.1.</t>
  </si>
  <si>
    <t>Mokėtinos sumos tarptautinėms institucijoms, į biudžetus ir fondus</t>
  </si>
  <si>
    <t>6.3.6.2.</t>
  </si>
  <si>
    <t>Kiti įsipareigojimai</t>
  </si>
  <si>
    <t>GRYNASIS TURTAS</t>
  </si>
  <si>
    <t>7.1.</t>
  </si>
  <si>
    <t>Dalininkų kapitalas</t>
  </si>
  <si>
    <t>7.2.</t>
  </si>
  <si>
    <t>Rezervai</t>
  </si>
  <si>
    <t>7.2.1.</t>
  </si>
  <si>
    <t>Tikrosios vertės rezervas</t>
  </si>
  <si>
    <t>7.2.2.</t>
  </si>
  <si>
    <t>Mineralinių išteklių rezervas</t>
  </si>
  <si>
    <t>7.2.3.</t>
  </si>
  <si>
    <t>Medynų rezervas</t>
  </si>
  <si>
    <t>7.2.4.</t>
  </si>
  <si>
    <t>Kiti rezervai</t>
  </si>
  <si>
    <t>7.3.</t>
  </si>
  <si>
    <t>Sukauptas perviršis ar deficitas</t>
  </si>
  <si>
    <t>7.3.1.</t>
  </si>
  <si>
    <t>Viešojo sektoriaus subjektų sukauptas perviršis ar deficitas be nuosavybės metodo įtakos</t>
  </si>
  <si>
    <t>7.3.2.</t>
  </si>
  <si>
    <t>Nuosavybės metodo įtaka</t>
  </si>
  <si>
    <t>8.</t>
  </si>
  <si>
    <t>IŠ VISO FINANSAVIMO SUMŲ, ĮSIPAREIGOJIMŲ, GRYNOJO TURTO IR MAŽUMOS DALIES:</t>
  </si>
  <si>
    <r>
      <t>Pastaba.</t>
    </r>
    <r>
      <rPr>
        <sz val="10"/>
        <rFont val="Times New Roman"/>
        <family val="1"/>
        <charset val="186"/>
      </rPr>
      <t xml:space="preserve"> Forma pildoma rengiant viešojo sektoriaus subjektų, išskyrus išteklių fondus, mokesčių fondus ir fondų fondus, finansinės būklės ataskaitą. </t>
    </r>
  </si>
  <si>
    <t>(pareigų pavadinimas)</t>
  </si>
  <si>
    <t xml:space="preserve">(pareigų pavadinimas)                   </t>
  </si>
  <si>
    <t>20-ojo viešojo sektoriaus apskaitos ir finansinės
atskaitomybės standarto  „Finansavimo sumos“</t>
  </si>
  <si>
    <t>2 priedas</t>
  </si>
  <si>
    <t>(Informacijos apie finansavimo sumas pagal šaltinį, tikslinę paskirtį ir jų pokyčius forma)</t>
  </si>
  <si>
    <t>INFORMACIJA APIE FINANSAVIMO SUMAS PAGAL ŠALTINĮ, TIKSLINĘ PASKIRTĮ IR JŲ POKYČIUS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</si>
  <si>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</si>
  <si>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</si>
  <si>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</si>
  <si>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</si>
  <si>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</si>
  <si>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</si>
  <si>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</si>
  <si>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</si>
  <si>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</si>
  <si>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</si>
  <si>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</si>
  <si>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</si>
  <si>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</si>
  <si>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Iš valstybės biudžeto:</t>
  </si>
  <si>
    <t>nepiniginiam turtui įsigyti</t>
  </si>
  <si>
    <t>kitoms išlaidoms kompensuoti</t>
  </si>
  <si>
    <t>Iš savivaldybės biudžeto:</t>
  </si>
  <si>
    <t>2.1.</t>
  </si>
  <si>
    <t>Iš Europos Sąjungos, užsienio valstybių ir tarptautinių organizacijų:</t>
  </si>
  <si>
    <t>Iš viešojo sektoriaus subjektų pajamų:</t>
  </si>
  <si>
    <t>4.1.</t>
  </si>
  <si>
    <t>4.2.</t>
  </si>
  <si>
    <t>Iš fizinių ir privačių juridinių asmenų:</t>
  </si>
  <si>
    <t>Iš viso finansavimo sumų</t>
  </si>
  <si>
    <r>
      <t>Pastabos:</t>
    </r>
    <r>
      <rPr>
        <sz val="11"/>
        <rFont val="Times New Roman"/>
        <family val="1"/>
        <charset val="186"/>
      </rPr>
      <t xml:space="preserve">
1. Lentelės 5 skiltyje „Finansavimo sumų pergrupavimas“ rodomas finansavimo sumų pergrupavimas, praėjusio ataskaitinio laikotarpio klaidų taisymas, valiutos kurso įtaka pinigų likučiams, susijusiems su finansavimo sumomis, finansavimo sumų dalis, pagal 26-ojo viešojo sektoriaus apskaitos ir finansinės atskaitomybės standarto „Fondų apskaita ir finansinių ataskaitų rinkinys“, patvirtinto Lietuvos Respublikos finansų ministro 2007 m. gruodžio 7 d. įsakymu Nr. 1K-357 „Dėl 26-ojo viešojo sektoriaus apskaitos ir finansinės atskaitomybės standarto patvirtinimo“, 24 punktą pripažinta valstybės iždo finansavimo pajamomis.
2. Lentelės 1 punkte „Iš valstybės biudžeto“ rodomos finansavimo sumos iš valstybės biudžeto, išskyrus valstybės biudžeto asignavimų dalį, gautą iš Europos Sąjungos, užsienio valstybių ir tarptautinių organizacijų.
3. Lentelės 2 punkte „Iš savivaldybės biudžeto“ rodomos finansavimo sumos, iš savivaldybės biudžeto, išskyrus savivaldybės biudžeto asignavimų dalį, gautą iš Europos Sąjungos, užsienio valstybių ir tarptautinių organizacijų.
4. Lentelės 3 punkte „Iš Europos Sąjungos, užsienio valstybių ir tarptautinių organizacijų“ rodomos sumos iš šių šaltinių, neįskaitant finansavimo sumų iš valstybės ar savivaldybės biudžetų Europos Sąjungos projektams finansuoti.</t>
    </r>
  </si>
  <si>
    <t>P12</t>
  </si>
  <si>
    <t>P17</t>
  </si>
  <si>
    <t>P04</t>
  </si>
  <si>
    <t>P03</t>
  </si>
  <si>
    <t>P08</t>
  </si>
  <si>
    <t>P09</t>
  </si>
  <si>
    <t>P10</t>
  </si>
  <si>
    <t>P11</t>
  </si>
  <si>
    <t>P18</t>
  </si>
  <si>
    <t>P21</t>
  </si>
  <si>
    <t>P22</t>
  </si>
  <si>
    <t>P15</t>
  </si>
  <si>
    <t>Fin. sumų sumažėjimas dėl jų panaudojimo savo veiklai</t>
  </si>
  <si>
    <t xml:space="preserve">Biudžetinių įstaigų centralizuotos apskaitos skyriaus vedėja           </t>
  </si>
  <si>
    <t xml:space="preserve">    Prekių pardavimo ir paslaugų pajamos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</si>
</sst>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  <charset val="186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ahoma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sz val="12"/>
      <name val="Times New Roman"/>
      <family val="1"/>
    </font>
    <font>
      <sz val="12"/>
      <color indexed="8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vertical="center"/>
    </xf>
    <xf numFmtId="0" fontId="18" fillId="33" borderId="12" xfId="0" applyFont="1" applyFill="1" applyBorder="1" applyAlignment="1">
      <alignment horizontal="center" vertical="center"/>
    </xf>
    <xf numFmtId="2" fontId="18" fillId="33" borderId="12" xfId="0" applyNumberFormat="1" applyFont="1" applyFill="1" applyBorder="1" applyAlignment="1">
      <alignment horizontal="right" vertical="center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2" fontId="19" fillId="0" borderId="12" xfId="0" applyNumberFormat="1" applyFont="1" applyBorder="1" applyAlignment="1">
      <alignment horizontal="right" vertical="center"/>
    </xf>
    <xf numFmtId="2" fontId="19" fillId="34" borderId="18" xfId="0" applyNumberFormat="1" applyFont="1" applyFill="1" applyBorder="1" applyAlignment="1">
      <alignment horizontal="right" vertical="center"/>
    </xf>
    <xf numFmtId="0" fontId="19" fillId="0" borderId="12" xfId="0" applyFont="1" applyBorder="1" applyAlignment="1">
      <alignment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/>
    <xf numFmtId="0" fontId="19" fillId="0" borderId="16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2" fontId="18" fillId="0" borderId="12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vertical="center"/>
    </xf>
    <xf numFmtId="0" fontId="28" fillId="0" borderId="12" xfId="0" applyFont="1" applyBorder="1" applyAlignment="1">
      <alignment horizontal="center" vertical="center"/>
    </xf>
    <xf numFmtId="2" fontId="18" fillId="34" borderId="18" xfId="0" applyNumberFormat="1" applyFont="1" applyFill="1" applyBorder="1" applyAlignment="1">
      <alignment horizontal="right" vertical="center"/>
    </xf>
    <xf numFmtId="0" fontId="30" fillId="34" borderId="0" xfId="0" applyFont="1" applyFill="1" applyAlignment="1">
      <alignment vertical="center"/>
    </xf>
    <xf numFmtId="0" fontId="33" fillId="0" borderId="0" xfId="0" applyFont="1"/>
    <xf numFmtId="0" fontId="30" fillId="34" borderId="0" xfId="0" applyFont="1" applyFill="1" applyAlignment="1">
      <alignment vertical="center" wrapText="1"/>
    </xf>
    <xf numFmtId="0" fontId="32" fillId="0" borderId="0" xfId="0" applyFont="1" applyAlignment="1">
      <alignment vertical="center" wrapText="1"/>
    </xf>
    <xf numFmtId="0" fontId="34" fillId="34" borderId="0" xfId="0" applyFont="1" applyFill="1" applyAlignment="1">
      <alignment horizontal="center" vertical="center" wrapText="1"/>
    </xf>
    <xf numFmtId="0" fontId="35" fillId="34" borderId="0" xfId="0" applyFont="1" applyFill="1" applyAlignment="1">
      <alignment horizontal="center" vertical="center" wrapText="1"/>
    </xf>
    <xf numFmtId="0" fontId="35" fillId="34" borderId="0" xfId="0" applyFont="1" applyFill="1" applyAlignment="1">
      <alignment vertical="center" wrapText="1"/>
    </xf>
    <xf numFmtId="0" fontId="30" fillId="34" borderId="0" xfId="0" applyFont="1" applyFill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49" fontId="34" fillId="34" borderId="14" xfId="0" applyNumberFormat="1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34" borderId="14" xfId="0" applyFont="1" applyFill="1" applyBorder="1" applyAlignment="1">
      <alignment horizontal="center" vertical="center" wrapText="1"/>
    </xf>
    <xf numFmtId="0" fontId="30" fillId="34" borderId="12" xfId="0" applyFont="1" applyFill="1" applyBorder="1" applyAlignment="1">
      <alignment horizontal="center" vertical="center" wrapText="1"/>
    </xf>
    <xf numFmtId="0" fontId="34" fillId="33" borderId="12" xfId="0" applyFont="1" applyFill="1" applyBorder="1" applyAlignment="1">
      <alignment horizontal="center" vertical="center" wrapText="1"/>
    </xf>
    <xf numFmtId="0" fontId="34" fillId="33" borderId="12" xfId="0" applyFont="1" applyFill="1" applyBorder="1" applyAlignment="1">
      <alignment horizontal="left" vertical="center"/>
    </xf>
    <xf numFmtId="0" fontId="34" fillId="33" borderId="14" xfId="0" applyFont="1" applyFill="1" applyBorder="1" applyAlignment="1">
      <alignment horizontal="left" vertical="center"/>
    </xf>
    <xf numFmtId="0" fontId="34" fillId="33" borderId="14" xfId="0" applyFont="1" applyFill="1" applyBorder="1" applyAlignment="1">
      <alignment horizontal="left" vertical="center" wrapText="1"/>
    </xf>
    <xf numFmtId="0" fontId="30" fillId="33" borderId="14" xfId="0" applyFont="1" applyFill="1" applyBorder="1" applyAlignment="1">
      <alignment horizontal="center" vertical="center" wrapText="1"/>
    </xf>
    <xf numFmtId="2" fontId="34" fillId="33" borderId="12" xfId="0" applyNumberFormat="1" applyFont="1" applyFill="1" applyBorder="1" applyAlignment="1">
      <alignment horizontal="right" vertical="center"/>
    </xf>
    <xf numFmtId="0" fontId="30" fillId="34" borderId="18" xfId="0" applyFont="1" applyFill="1" applyBorder="1" applyAlignment="1">
      <alignment horizontal="left" vertical="center"/>
    </xf>
    <xf numFmtId="0" fontId="38" fillId="34" borderId="17" xfId="0" applyFont="1" applyFill="1" applyBorder="1" applyAlignment="1">
      <alignment horizontal="left" vertical="center"/>
    </xf>
    <xf numFmtId="0" fontId="38" fillId="34" borderId="17" xfId="0" applyFont="1" applyFill="1" applyBorder="1" applyAlignment="1">
      <alignment horizontal="left" vertical="center" wrapText="1"/>
    </xf>
    <xf numFmtId="2" fontId="30" fillId="34" borderId="18" xfId="0" applyNumberFormat="1" applyFont="1" applyFill="1" applyBorder="1" applyAlignment="1">
      <alignment horizontal="right" vertical="center"/>
    </xf>
    <xf numFmtId="0" fontId="30" fillId="34" borderId="14" xfId="0" applyFont="1" applyFill="1" applyBorder="1" applyAlignment="1">
      <alignment horizontal="left" vertical="center"/>
    </xf>
    <xf numFmtId="0" fontId="30" fillId="34" borderId="15" xfId="0" applyFont="1" applyFill="1" applyBorder="1" applyAlignment="1">
      <alignment horizontal="left" vertical="center"/>
    </xf>
    <xf numFmtId="0" fontId="30" fillId="34" borderId="15" xfId="0" applyFont="1" applyFill="1" applyBorder="1" applyAlignment="1">
      <alignment horizontal="left" vertical="center" wrapText="1"/>
    </xf>
    <xf numFmtId="16" fontId="30" fillId="34" borderId="16" xfId="0" applyNumberFormat="1" applyFont="1" applyFill="1" applyBorder="1" applyAlignment="1">
      <alignment horizontal="center" vertical="center" wrapText="1"/>
    </xf>
    <xf numFmtId="0" fontId="30" fillId="34" borderId="16" xfId="0" applyFont="1" applyFill="1" applyBorder="1" applyAlignment="1">
      <alignment horizontal="left" vertical="center" wrapText="1"/>
    </xf>
    <xf numFmtId="16" fontId="30" fillId="34" borderId="12" xfId="0" applyNumberFormat="1" applyFont="1" applyFill="1" applyBorder="1" applyAlignment="1">
      <alignment horizontal="center" vertical="center" wrapText="1"/>
    </xf>
    <xf numFmtId="0" fontId="30" fillId="34" borderId="19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left" vertical="center"/>
    </xf>
    <xf numFmtId="0" fontId="30" fillId="34" borderId="13" xfId="0" applyFont="1" applyFill="1" applyBorder="1" applyAlignment="1">
      <alignment horizontal="left" vertical="center"/>
    </xf>
    <xf numFmtId="0" fontId="30" fillId="34" borderId="13" xfId="0" applyFont="1" applyFill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 wrapText="1"/>
    </xf>
    <xf numFmtId="0" fontId="30" fillId="34" borderId="12" xfId="0" applyFont="1" applyFill="1" applyBorder="1" applyAlignment="1">
      <alignment horizontal="left" vertical="center"/>
    </xf>
    <xf numFmtId="0" fontId="30" fillId="34" borderId="12" xfId="0" applyFont="1" applyFill="1" applyBorder="1" applyAlignment="1">
      <alignment horizontal="left" vertical="center" wrapText="1"/>
    </xf>
    <xf numFmtId="0" fontId="30" fillId="34" borderId="14" xfId="0" applyFont="1" applyFill="1" applyBorder="1" applyAlignment="1">
      <alignment horizontal="left" vertical="center" wrapText="1"/>
    </xf>
    <xf numFmtId="16" fontId="34" fillId="33" borderId="12" xfId="0" applyNumberFormat="1" applyFont="1" applyFill="1" applyBorder="1" applyAlignment="1">
      <alignment horizontal="center" vertical="center" wrapText="1"/>
    </xf>
    <xf numFmtId="2" fontId="34" fillId="33" borderId="18" xfId="0" applyNumberFormat="1" applyFont="1" applyFill="1" applyBorder="1" applyAlignment="1">
      <alignment horizontal="right" vertical="center"/>
    </xf>
    <xf numFmtId="0" fontId="30" fillId="33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left" vertical="center"/>
    </xf>
    <xf numFmtId="16" fontId="30" fillId="0" borderId="12" xfId="0" applyNumberFormat="1" applyFont="1" applyBorder="1" applyAlignment="1">
      <alignment horizontal="center" vertical="center"/>
    </xf>
    <xf numFmtId="0" fontId="34" fillId="35" borderId="12" xfId="0" applyFont="1" applyFill="1" applyBorder="1" applyAlignment="1">
      <alignment horizontal="center" vertical="center" wrapText="1"/>
    </xf>
    <xf numFmtId="0" fontId="34" fillId="35" borderId="20" xfId="0" applyFont="1" applyFill="1" applyBorder="1" applyAlignment="1">
      <alignment horizontal="left" vertical="center"/>
    </xf>
    <xf numFmtId="0" fontId="30" fillId="35" borderId="13" xfId="0" applyFont="1" applyFill="1" applyBorder="1" applyAlignment="1">
      <alignment horizontal="left" vertical="center"/>
    </xf>
    <xf numFmtId="0" fontId="30" fillId="35" borderId="13" xfId="0" applyFont="1" applyFill="1" applyBorder="1" applyAlignment="1">
      <alignment horizontal="left" vertical="center" wrapText="1"/>
    </xf>
    <xf numFmtId="0" fontId="30" fillId="35" borderId="12" xfId="0" applyFont="1" applyFill="1" applyBorder="1" applyAlignment="1">
      <alignment horizontal="center" vertical="center" wrapText="1"/>
    </xf>
    <xf numFmtId="2" fontId="34" fillId="35" borderId="18" xfId="0" applyNumberFormat="1" applyFont="1" applyFill="1" applyBorder="1" applyAlignment="1">
      <alignment horizontal="right" vertical="center"/>
    </xf>
    <xf numFmtId="0" fontId="34" fillId="33" borderId="12" xfId="0" applyFont="1" applyFill="1" applyBorder="1" applyAlignment="1">
      <alignment horizontal="left" vertical="center" wrapText="1"/>
    </xf>
    <xf numFmtId="0" fontId="30" fillId="34" borderId="17" xfId="0" applyFont="1" applyFill="1" applyBorder="1" applyAlignment="1">
      <alignment horizontal="left" vertical="center"/>
    </xf>
    <xf numFmtId="0" fontId="30" fillId="34" borderId="17" xfId="0" applyFont="1" applyFill="1" applyBorder="1" applyAlignment="1">
      <alignment horizontal="left" vertical="center" wrapText="1"/>
    </xf>
    <xf numFmtId="0" fontId="38" fillId="34" borderId="14" xfId="0" applyFont="1" applyFill="1" applyBorder="1" applyAlignment="1">
      <alignment horizontal="left" vertical="center"/>
    </xf>
    <xf numFmtId="0" fontId="38" fillId="34" borderId="16" xfId="0" applyFont="1" applyFill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30" fillId="34" borderId="17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left" vertical="center"/>
    </xf>
    <xf numFmtId="0" fontId="30" fillId="34" borderId="10" xfId="0" applyFont="1" applyFill="1" applyBorder="1" applyAlignment="1">
      <alignment horizontal="left" vertical="center"/>
    </xf>
    <xf numFmtId="0" fontId="30" fillId="34" borderId="0" xfId="0" applyFont="1" applyFill="1" applyAlignment="1">
      <alignment horizontal="left" vertical="center" wrapText="1"/>
    </xf>
    <xf numFmtId="16" fontId="30" fillId="34" borderId="14" xfId="0" applyNumberFormat="1" applyFont="1" applyFill="1" applyBorder="1" applyAlignment="1">
      <alignment horizontal="center" vertical="center" wrapText="1"/>
    </xf>
    <xf numFmtId="2" fontId="30" fillId="34" borderId="12" xfId="0" applyNumberFormat="1" applyFont="1" applyFill="1" applyBorder="1" applyAlignment="1">
      <alignment horizontal="right" vertical="center"/>
    </xf>
    <xf numFmtId="2" fontId="30" fillId="34" borderId="22" xfId="0" applyNumberFormat="1" applyFont="1" applyFill="1" applyBorder="1" applyAlignment="1">
      <alignment horizontal="right" vertical="center"/>
    </xf>
    <xf numFmtId="0" fontId="30" fillId="0" borderId="15" xfId="0" applyFont="1" applyBorder="1"/>
    <xf numFmtId="16" fontId="30" fillId="34" borderId="15" xfId="0" applyNumberFormat="1" applyFont="1" applyFill="1" applyBorder="1" applyAlignment="1">
      <alignment horizontal="center" vertical="center" wrapText="1"/>
    </xf>
    <xf numFmtId="2" fontId="30" fillId="34" borderId="20" xfId="0" applyNumberFormat="1" applyFont="1" applyFill="1" applyBorder="1" applyAlignment="1">
      <alignment horizontal="right" vertical="center"/>
    </xf>
    <xf numFmtId="0" fontId="34" fillId="33" borderId="19" xfId="0" applyFont="1" applyFill="1" applyBorder="1" applyAlignment="1">
      <alignment horizontal="left" vertical="center"/>
    </xf>
    <xf numFmtId="0" fontId="34" fillId="33" borderId="21" xfId="0" applyFont="1" applyFill="1" applyBorder="1" applyAlignment="1">
      <alignment horizontal="left" vertical="center"/>
    </xf>
    <xf numFmtId="0" fontId="34" fillId="33" borderId="21" xfId="0" applyFont="1" applyFill="1" applyBorder="1" applyAlignment="1">
      <alignment horizontal="left" vertical="center" wrapText="1"/>
    </xf>
    <xf numFmtId="16" fontId="30" fillId="33" borderId="18" xfId="0" applyNumberFormat="1" applyFont="1" applyFill="1" applyBorder="1" applyAlignment="1">
      <alignment horizontal="center" vertical="center" wrapText="1"/>
    </xf>
    <xf numFmtId="0" fontId="30" fillId="34" borderId="12" xfId="0" applyFont="1" applyFill="1" applyBorder="1" applyAlignment="1">
      <alignment vertical="center" wrapText="1"/>
    </xf>
    <xf numFmtId="0" fontId="30" fillId="34" borderId="16" xfId="0" applyFont="1" applyFill="1" applyBorder="1" applyAlignment="1">
      <alignment horizontal="left" vertical="center"/>
    </xf>
    <xf numFmtId="0" fontId="34" fillId="34" borderId="14" xfId="0" applyFont="1" applyFill="1" applyBorder="1" applyAlignment="1">
      <alignment horizontal="left" vertical="center"/>
    </xf>
    <xf numFmtId="0" fontId="30" fillId="0" borderId="15" xfId="0" applyFont="1" applyBorder="1" applyAlignment="1">
      <alignment horizontal="left" vertical="center" wrapText="1"/>
    </xf>
    <xf numFmtId="2" fontId="34" fillId="35" borderId="12" xfId="0" applyNumberFormat="1" applyFont="1" applyFill="1" applyBorder="1" applyAlignment="1">
      <alignment horizontal="right" vertical="center"/>
    </xf>
    <xf numFmtId="0" fontId="34" fillId="34" borderId="0" xfId="0" applyFont="1" applyFill="1" applyAlignment="1">
      <alignment horizontal="left" vertical="center" wrapText="1"/>
    </xf>
    <xf numFmtId="0" fontId="30" fillId="3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39" fillId="33" borderId="12" xfId="0" applyFont="1" applyFill="1" applyBorder="1" applyAlignment="1">
      <alignment horizontal="center" vertical="center" wrapText="1"/>
    </xf>
    <xf numFmtId="0" fontId="39" fillId="33" borderId="12" xfId="0" applyFont="1" applyFill="1" applyBorder="1" applyAlignment="1">
      <alignment horizontal="left" vertical="center" wrapText="1"/>
    </xf>
    <xf numFmtId="4" fontId="18" fillId="33" borderId="12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4" fontId="19" fillId="0" borderId="12" xfId="0" applyNumberFormat="1" applyFont="1" applyBorder="1" applyAlignment="1">
      <alignment horizontal="center" vertical="center" wrapText="1"/>
    </xf>
    <xf numFmtId="4" fontId="41" fillId="0" borderId="0" xfId="0" applyNumberFormat="1" applyFont="1" applyAlignment="1">
      <alignment vertical="center"/>
    </xf>
    <xf numFmtId="2" fontId="19" fillId="34" borderId="23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32" fillId="34" borderId="11" xfId="0" applyFont="1" applyFill="1" applyBorder="1" applyAlignment="1">
      <alignment horizontal="center" vertical="center" wrapText="1"/>
    </xf>
    <xf numFmtId="0" fontId="30" fillId="34" borderId="0" xfId="0" applyFont="1" applyFill="1" applyAlignment="1">
      <alignment horizontal="left" vertical="top" wrapText="1"/>
    </xf>
    <xf numFmtId="0" fontId="30" fillId="34" borderId="0" xfId="0" applyFont="1" applyFill="1" applyAlignment="1">
      <alignment horizontal="left" wrapText="1"/>
    </xf>
    <xf numFmtId="0" fontId="30" fillId="34" borderId="0" xfId="0" applyFont="1" applyFill="1" applyAlignment="1">
      <alignment horizontal="left" vertical="center" wrapText="1"/>
    </xf>
    <xf numFmtId="0" fontId="18" fillId="34" borderId="0" xfId="0" applyFont="1" applyFill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30" fillId="34" borderId="14" xfId="0" applyFont="1" applyFill="1" applyBorder="1" applyAlignment="1">
      <alignment horizontal="left" vertical="center" wrapText="1"/>
    </xf>
    <xf numFmtId="0" fontId="30" fillId="34" borderId="16" xfId="0" applyFont="1" applyFill="1" applyBorder="1" applyAlignment="1">
      <alignment horizontal="left" vertical="center" wrapText="1"/>
    </xf>
    <xf numFmtId="0" fontId="30" fillId="34" borderId="15" xfId="0" applyFont="1" applyFill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0" fillId="34" borderId="0" xfId="0" applyFont="1" applyFill="1" applyAlignment="1">
      <alignment vertical="center" wrapText="1"/>
    </xf>
    <xf numFmtId="0" fontId="34" fillId="34" borderId="0" xfId="0" applyFont="1" applyFill="1" applyAlignment="1">
      <alignment horizontal="center" vertical="center" wrapText="1"/>
    </xf>
    <xf numFmtId="0" fontId="36" fillId="34" borderId="0" xfId="0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0" fontId="37" fillId="0" borderId="10" xfId="0" applyFont="1" applyBorder="1" applyAlignment="1">
      <alignment horizontal="right" vertical="center" wrapText="1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6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0" fillId="34" borderId="14" xfId="0" applyFont="1" applyFill="1" applyBorder="1" applyAlignment="1">
      <alignment horizontal="center" vertical="center" wrapText="1"/>
    </xf>
    <xf numFmtId="0" fontId="30" fillId="34" borderId="16" xfId="0" applyFont="1" applyFill="1" applyBorder="1" applyAlignment="1">
      <alignment horizontal="center" vertical="center" wrapText="1"/>
    </xf>
    <xf numFmtId="0" fontId="30" fillId="34" borderId="15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4" fillId="35" borderId="14" xfId="0" applyFont="1" applyFill="1" applyBorder="1" applyAlignment="1">
      <alignment horizontal="left" vertical="center" wrapText="1"/>
    </xf>
    <xf numFmtId="0" fontId="34" fillId="35" borderId="16" xfId="0" applyFont="1" applyFill="1" applyBorder="1" applyAlignment="1">
      <alignment horizontal="left" vertical="center" wrapText="1"/>
    </xf>
    <xf numFmtId="0" fontId="34" fillId="35" borderId="15" xfId="0" applyFont="1" applyFill="1" applyBorder="1" applyAlignment="1">
      <alignment horizontal="left" vertical="center" wrapText="1"/>
    </xf>
    <xf numFmtId="0" fontId="34" fillId="34" borderId="11" xfId="0" applyFont="1" applyFill="1" applyBorder="1" applyAlignment="1">
      <alignment horizontal="left" vertical="center" wrapText="1"/>
    </xf>
    <xf numFmtId="0" fontId="30" fillId="34" borderId="10" xfId="0" applyFont="1" applyFill="1" applyBorder="1" applyAlignment="1">
      <alignment horizontal="center" wrapText="1"/>
    </xf>
    <xf numFmtId="0" fontId="30" fillId="34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30" fillId="0" borderId="10" xfId="0" applyFont="1" applyBorder="1" applyAlignment="1">
      <alignment horizontal="center" wrapText="1"/>
    </xf>
    <xf numFmtId="0" fontId="30" fillId="0" borderId="0" xfId="0" applyFont="1" applyAlignment="1">
      <alignment horizontal="left" vertical="center" wrapText="1"/>
    </xf>
    <xf numFmtId="0" fontId="30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 indent="1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8" fillId="33" borderId="14" xfId="0" applyFont="1" applyFill="1" applyBorder="1" applyAlignment="1">
      <alignment vertical="center" wrapText="1"/>
    </xf>
    <xf numFmtId="0" fontId="18" fillId="33" borderId="16" xfId="0" applyFont="1" applyFill="1" applyBorder="1" applyAlignment="1">
      <alignment vertical="center" wrapText="1"/>
    </xf>
    <xf numFmtId="0" fontId="18" fillId="33" borderId="15" xfId="0" applyFont="1" applyFill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9" fillId="0" borderId="11" xfId="0" applyFont="1" applyBorder="1" applyAlignment="1">
      <alignment horizontal="left" wrapText="1"/>
    </xf>
    <xf numFmtId="0" fontId="18" fillId="0" borderId="14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4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4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39" fillId="0" borderId="11" xfId="0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0" fontId="32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11" xfId="0" applyFont="1" applyBorder="1" applyAlignment="1">
      <alignment horizontal="center" vertical="top" wrapText="1"/>
    </xf>
    <xf numFmtId="0" fontId="33" fillId="0" borderId="0" xfId="0" applyFont="1" applyAlignment="1">
      <alignment vertical="center"/>
    </xf>
    <xf numFmtId="0" fontId="32" fillId="0" borderId="0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43" fillId="0" borderId="12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left" vertical="center"/>
    </xf>
    <xf numFmtId="0" fontId="43" fillId="0" borderId="14" xfId="0" applyFont="1" applyBorder="1" applyAlignment="1">
      <alignment vertical="center" wrapText="1"/>
    </xf>
    <xf numFmtId="0" fontId="43" fillId="0" borderId="16" xfId="0" applyFont="1" applyBorder="1" applyAlignment="1">
      <alignment vertical="center" wrapText="1"/>
    </xf>
    <xf numFmtId="0" fontId="43" fillId="0" borderId="15" xfId="0" applyFont="1" applyBorder="1" applyAlignment="1">
      <alignment vertical="center" wrapText="1"/>
    </xf>
    <xf numFmtId="0" fontId="43" fillId="0" borderId="14" xfId="0" applyFont="1" applyBorder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left" vertical="center" wrapText="1"/>
    </xf>
    <xf numFmtId="0" fontId="43" fillId="0" borderId="14" xfId="0" applyFont="1" applyBorder="1" applyAlignment="1">
      <alignment horizontal="left" vertical="center"/>
    </xf>
    <xf numFmtId="0" fontId="43" fillId="0" borderId="16" xfId="0" applyFont="1" applyBorder="1" applyAlignment="1">
      <alignment horizontal="left" vertical="center"/>
    </xf>
    <xf numFmtId="0" fontId="43" fillId="0" borderId="15" xfId="0" applyFont="1" applyBorder="1" applyAlignment="1">
      <alignment horizontal="left" vertical="center"/>
    </xf>
    <xf numFmtId="0" fontId="44" fillId="0" borderId="14" xfId="0" applyFont="1" applyBorder="1" applyAlignment="1">
      <alignment horizontal="left" vertical="center" wrapText="1"/>
    </xf>
    <xf numFmtId="0" fontId="44" fillId="0" borderId="16" xfId="0" applyFont="1" applyBorder="1" applyAlignment="1">
      <alignment horizontal="left" vertical="center" wrapText="1"/>
    </xf>
    <xf numFmtId="0" fontId="44" fillId="0" borderId="15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wrapText="1"/>
    </xf>
    <xf numFmtId="0" fontId="20" fillId="0" borderId="10" xfId="0" applyFont="1" applyFill="1" applyBorder="1" applyAlignment="1">
      <alignment horizontal="left" wrapText="1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34AB-06FB-4935-8163-DD73C1A7B57B}">
  <dimension ref="A1:H89"/>
  <sheetViews>
    <sheetView showGridLines="0" topLeftCell="C1" zoomScale="130" zoomScaleNormal="130" zoomScaleSheetLayoutView="100" workbookViewId="0">
      <selection activeCell="H104" sqref="H104"/>
    </sheetView>
  </sheetViews>
  <sheetFormatPr defaultColWidth="9.7109375" defaultRowHeight="13.35" customHeight="1"/>
  <cols>
    <col min="1" max="1" width="5.5703125" style="32" customWidth="1"/>
    <col min="2" max="2" width="10.5703125" style="32" customWidth="1"/>
    <col min="3" max="3" width="3.140625" style="34" customWidth="1"/>
    <col min="4" max="4" width="2.7109375" style="34" customWidth="1"/>
    <col min="5" max="5" width="59" style="34" customWidth="1"/>
    <col min="6" max="6" width="7.7109375" style="34" customWidth="1"/>
    <col min="7" max="8" width="12.85546875" style="32" customWidth="1"/>
    <col min="9" max="16384" width="9.7109375" style="32"/>
  </cols>
  <sheetData>
    <row r="1" spans="1:8" ht="30" customHeight="1">
      <c r="B1" s="143" t="s">
        <v>0</v>
      </c>
      <c r="C1" s="143"/>
      <c r="D1" s="143"/>
      <c r="E1" s="143"/>
      <c r="F1" s="143"/>
      <c r="G1" s="143"/>
      <c r="H1" s="143"/>
    </row>
    <row r="2" spans="1:8" ht="12.75" customHeight="1">
      <c r="A2" s="33"/>
      <c r="E2" s="144" t="s">
        <v>131</v>
      </c>
      <c r="F2" s="144"/>
      <c r="G2" s="144"/>
      <c r="H2" s="144"/>
    </row>
    <row r="3" spans="1:8" ht="13.35" customHeight="1">
      <c r="A3" s="33"/>
      <c r="E3" s="145" t="s">
        <v>132</v>
      </c>
      <c r="F3" s="145"/>
      <c r="G3" s="145"/>
      <c r="H3" s="145"/>
    </row>
    <row r="4" spans="1:8" ht="13.35" customHeight="1">
      <c r="A4" s="33"/>
    </row>
    <row r="5" spans="1:8" ht="13.35" customHeight="1">
      <c r="A5" s="33"/>
      <c r="B5" s="146" t="s">
        <v>133</v>
      </c>
      <c r="C5" s="146"/>
      <c r="D5" s="146"/>
      <c r="E5" s="146"/>
      <c r="F5" s="146"/>
      <c r="G5" s="146"/>
      <c r="H5" s="146"/>
    </row>
    <row r="6" spans="1:8" ht="25.5" customHeight="1">
      <c r="A6" s="33"/>
      <c r="B6" s="146"/>
      <c r="C6" s="146"/>
      <c r="D6" s="146"/>
      <c r="E6" s="146"/>
      <c r="F6" s="146"/>
      <c r="G6" s="146"/>
      <c r="H6" s="146"/>
    </row>
    <row r="7" spans="1:8" ht="15.6" customHeight="1">
      <c r="A7" s="33"/>
      <c r="B7" s="147" t="s">
        <v>4</v>
      </c>
      <c r="C7" s="147"/>
      <c r="D7" s="147"/>
      <c r="E7" s="147"/>
      <c r="F7" s="147"/>
      <c r="G7" s="147"/>
      <c r="H7" s="147"/>
    </row>
    <row r="8" spans="1:8" ht="13.35" customHeight="1">
      <c r="A8" s="33"/>
      <c r="B8" s="142" t="s">
        <v>134</v>
      </c>
      <c r="C8" s="142"/>
      <c r="D8" s="142"/>
      <c r="E8" s="142"/>
      <c r="F8" s="142"/>
      <c r="G8" s="142"/>
      <c r="H8" s="142"/>
    </row>
    <row r="9" spans="1:8" ht="12.75" customHeight="1">
      <c r="A9" s="33"/>
      <c r="B9" s="147" t="s">
        <v>6</v>
      </c>
      <c r="C9" s="147"/>
      <c r="D9" s="147"/>
      <c r="E9" s="147"/>
      <c r="F9" s="147"/>
      <c r="G9" s="147"/>
      <c r="H9" s="147"/>
    </row>
    <row r="10" spans="1:8" ht="13.35" customHeight="1">
      <c r="A10" s="33"/>
      <c r="B10" s="151" t="s">
        <v>135</v>
      </c>
      <c r="C10" s="151"/>
      <c r="D10" s="151"/>
      <c r="E10" s="151"/>
      <c r="F10" s="151"/>
      <c r="G10" s="151"/>
      <c r="H10" s="151"/>
    </row>
    <row r="11" spans="1:8" ht="13.35" customHeight="1">
      <c r="A11" s="33"/>
      <c r="B11" s="35"/>
      <c r="C11" s="35"/>
      <c r="D11" s="35"/>
      <c r="E11" s="35"/>
      <c r="F11" s="35"/>
      <c r="G11" s="35"/>
      <c r="H11" s="35"/>
    </row>
    <row r="12" spans="1:8" ht="13.35" customHeight="1">
      <c r="A12" s="33"/>
      <c r="B12" s="152"/>
      <c r="C12" s="152"/>
      <c r="D12" s="152"/>
      <c r="E12" s="152"/>
      <c r="F12" s="152"/>
    </row>
    <row r="13" spans="1:8" ht="13.35" customHeight="1">
      <c r="A13" s="33"/>
      <c r="B13" s="153" t="s">
        <v>136</v>
      </c>
      <c r="C13" s="153"/>
      <c r="D13" s="153"/>
      <c r="E13" s="153"/>
      <c r="F13" s="153"/>
      <c r="G13" s="153"/>
      <c r="H13" s="153"/>
    </row>
    <row r="14" spans="1:8" ht="13.35" customHeight="1">
      <c r="A14" s="33"/>
      <c r="B14" s="153" t="s">
        <v>9</v>
      </c>
      <c r="C14" s="153"/>
      <c r="D14" s="153"/>
      <c r="E14" s="153"/>
      <c r="F14" s="153"/>
      <c r="G14" s="153"/>
      <c r="H14" s="153"/>
    </row>
    <row r="15" spans="1:8" ht="13.35" customHeight="1">
      <c r="A15" s="33"/>
      <c r="B15" s="36"/>
      <c r="C15" s="37"/>
      <c r="D15" s="37"/>
      <c r="E15" s="37"/>
      <c r="F15" s="37"/>
      <c r="G15" s="38"/>
      <c r="H15" s="38"/>
    </row>
    <row r="16" spans="1:8" ht="13.35" customHeight="1">
      <c r="A16" s="33"/>
      <c r="B16" s="154" t="s">
        <v>10</v>
      </c>
      <c r="C16" s="154"/>
      <c r="D16" s="154"/>
      <c r="E16" s="154"/>
      <c r="F16" s="154"/>
      <c r="G16" s="154"/>
      <c r="H16" s="154"/>
    </row>
    <row r="17" spans="1:8" ht="13.35" customHeight="1">
      <c r="A17" s="33"/>
      <c r="B17" s="155" t="s">
        <v>11</v>
      </c>
      <c r="C17" s="155"/>
      <c r="D17" s="155"/>
      <c r="E17" s="155"/>
      <c r="F17" s="155"/>
      <c r="G17" s="155"/>
      <c r="H17" s="155"/>
    </row>
    <row r="18" spans="1:8" ht="12.75" customHeight="1">
      <c r="A18" s="33"/>
      <c r="B18" s="36"/>
      <c r="C18" s="39"/>
      <c r="D18" s="39"/>
      <c r="E18" s="156" t="s">
        <v>12</v>
      </c>
      <c r="F18" s="156"/>
      <c r="G18" s="156"/>
      <c r="H18" s="156"/>
    </row>
    <row r="19" spans="1:8" ht="67.5" customHeight="1">
      <c r="A19" s="33"/>
      <c r="B19" s="40" t="s">
        <v>13</v>
      </c>
      <c r="C19" s="157" t="s">
        <v>14</v>
      </c>
      <c r="D19" s="158"/>
      <c r="E19" s="159"/>
      <c r="F19" s="41" t="s">
        <v>137</v>
      </c>
      <c r="G19" s="42" t="s">
        <v>138</v>
      </c>
      <c r="H19" s="42" t="s">
        <v>139</v>
      </c>
    </row>
    <row r="20" spans="1:8" ht="12.75" customHeight="1">
      <c r="A20" s="33"/>
      <c r="B20" s="43">
        <v>1</v>
      </c>
      <c r="C20" s="160">
        <v>2</v>
      </c>
      <c r="D20" s="161"/>
      <c r="E20" s="162"/>
      <c r="F20" s="44">
        <v>3</v>
      </c>
      <c r="G20" s="45">
        <v>4</v>
      </c>
      <c r="H20" s="45">
        <v>5</v>
      </c>
    </row>
    <row r="21" spans="1:8" s="34" customFormat="1" ht="12.75" customHeight="1">
      <c r="A21" s="33"/>
      <c r="B21" s="46" t="s">
        <v>18</v>
      </c>
      <c r="C21" s="47" t="s">
        <v>140</v>
      </c>
      <c r="D21" s="48"/>
      <c r="E21" s="49"/>
      <c r="F21" s="50"/>
      <c r="G21" s="51">
        <f>SUM(G22,G27,G37,G38,G39)</f>
        <v>1348068.11</v>
      </c>
      <c r="H21" s="51">
        <f>SUM(H22,H27,H37,H38,H39)</f>
        <v>1375652.8400000003</v>
      </c>
    </row>
    <row r="22" spans="1:8" s="34" customFormat="1" ht="12.75" customHeight="1">
      <c r="A22" s="33"/>
      <c r="B22" s="45" t="s">
        <v>21</v>
      </c>
      <c r="C22" s="52" t="s">
        <v>141</v>
      </c>
      <c r="D22" s="53"/>
      <c r="E22" s="54"/>
      <c r="F22" s="44" t="s">
        <v>280</v>
      </c>
      <c r="G22" s="55">
        <f>SUM(G23:G26)</f>
        <v>909.7</v>
      </c>
      <c r="H22" s="55">
        <f>SUM(H23:H26)</f>
        <v>970.36</v>
      </c>
    </row>
    <row r="23" spans="1:8" s="34" customFormat="1" ht="12.75" customHeight="1">
      <c r="A23" s="33"/>
      <c r="B23" s="44" t="s">
        <v>23</v>
      </c>
      <c r="C23" s="56"/>
      <c r="D23" s="57" t="s">
        <v>142</v>
      </c>
      <c r="E23" s="58"/>
      <c r="F23" s="59"/>
      <c r="G23" s="55" t="s">
        <v>35</v>
      </c>
      <c r="H23" s="55" t="s">
        <v>35</v>
      </c>
    </row>
    <row r="24" spans="1:8" s="34" customFormat="1" ht="12.75" customHeight="1">
      <c r="A24" s="33"/>
      <c r="B24" s="44" t="s">
        <v>26</v>
      </c>
      <c r="C24" s="56"/>
      <c r="D24" s="57" t="s">
        <v>143</v>
      </c>
      <c r="E24" s="60"/>
      <c r="F24" s="61"/>
      <c r="G24" s="55">
        <v>909.7</v>
      </c>
      <c r="H24" s="55">
        <v>970.36</v>
      </c>
    </row>
    <row r="25" spans="1:8" s="34" customFormat="1" ht="12.75" customHeight="1">
      <c r="A25" s="33"/>
      <c r="B25" s="44" t="s">
        <v>29</v>
      </c>
      <c r="C25" s="56"/>
      <c r="D25" s="57" t="s">
        <v>144</v>
      </c>
      <c r="E25" s="60"/>
      <c r="F25" s="45"/>
      <c r="G25" s="55" t="s">
        <v>35</v>
      </c>
      <c r="H25" s="55" t="s">
        <v>35</v>
      </c>
    </row>
    <row r="26" spans="1:8" s="34" customFormat="1" ht="12.75" customHeight="1">
      <c r="A26" s="33"/>
      <c r="B26" s="44" t="s">
        <v>32</v>
      </c>
      <c r="C26" s="56"/>
      <c r="D26" s="57" t="s">
        <v>145</v>
      </c>
      <c r="E26" s="60"/>
      <c r="F26" s="61"/>
      <c r="G26" s="55" t="s">
        <v>35</v>
      </c>
      <c r="H26" s="55" t="s">
        <v>35</v>
      </c>
    </row>
    <row r="27" spans="1:8" s="34" customFormat="1" ht="12.75" customHeight="1">
      <c r="A27" s="33"/>
      <c r="B27" s="62" t="s">
        <v>38</v>
      </c>
      <c r="C27" s="63" t="s">
        <v>146</v>
      </c>
      <c r="D27" s="64"/>
      <c r="E27" s="65"/>
      <c r="F27" s="45" t="s">
        <v>279</v>
      </c>
      <c r="G27" s="55">
        <f>SUM(G28:G36)</f>
        <v>1347158.4100000001</v>
      </c>
      <c r="H27" s="55">
        <f>SUM(H28:H36)</f>
        <v>1374682.4800000002</v>
      </c>
    </row>
    <row r="28" spans="1:8" s="34" customFormat="1" ht="12.75" customHeight="1">
      <c r="A28" s="33"/>
      <c r="B28" s="44" t="s">
        <v>41</v>
      </c>
      <c r="C28" s="56"/>
      <c r="D28" s="57" t="s">
        <v>147</v>
      </c>
      <c r="E28" s="60"/>
      <c r="F28" s="61"/>
      <c r="G28" s="55" t="s">
        <v>35</v>
      </c>
      <c r="H28" s="55" t="s">
        <v>35</v>
      </c>
    </row>
    <row r="29" spans="1:8" s="34" customFormat="1" ht="12.75" customHeight="1">
      <c r="A29" s="33"/>
      <c r="B29" s="44" t="s">
        <v>49</v>
      </c>
      <c r="C29" s="56"/>
      <c r="D29" s="57" t="s">
        <v>148</v>
      </c>
      <c r="E29" s="60"/>
      <c r="F29" s="61"/>
      <c r="G29" s="55">
        <v>972774.26</v>
      </c>
      <c r="H29" s="55">
        <v>981837.36</v>
      </c>
    </row>
    <row r="30" spans="1:8" s="34" customFormat="1" ht="12.75" customHeight="1">
      <c r="A30" s="33"/>
      <c r="B30" s="44" t="s">
        <v>54</v>
      </c>
      <c r="C30" s="56"/>
      <c r="D30" s="57" t="s">
        <v>149</v>
      </c>
      <c r="E30" s="60"/>
      <c r="F30" s="61"/>
      <c r="G30" s="55" t="s">
        <v>35</v>
      </c>
      <c r="H30" s="55" t="s">
        <v>35</v>
      </c>
    </row>
    <row r="31" spans="1:8" s="34" customFormat="1" ht="12.75" customHeight="1">
      <c r="A31" s="33"/>
      <c r="B31" s="44" t="s">
        <v>56</v>
      </c>
      <c r="C31" s="56"/>
      <c r="D31" s="57" t="s">
        <v>150</v>
      </c>
      <c r="E31" s="60"/>
      <c r="F31" s="61"/>
      <c r="G31" s="55">
        <v>139714.84</v>
      </c>
      <c r="H31" s="55">
        <v>143738.45000000001</v>
      </c>
    </row>
    <row r="32" spans="1:8" s="34" customFormat="1" ht="12.75" customHeight="1">
      <c r="A32" s="33"/>
      <c r="B32" s="44" t="s">
        <v>58</v>
      </c>
      <c r="C32" s="56"/>
      <c r="D32" s="57" t="s">
        <v>151</v>
      </c>
      <c r="E32" s="60"/>
      <c r="F32" s="61"/>
      <c r="G32" s="55">
        <v>63796.12</v>
      </c>
      <c r="H32" s="55">
        <v>67029.8</v>
      </c>
    </row>
    <row r="33" spans="1:8" s="34" customFormat="1" ht="12.75" customHeight="1">
      <c r="A33" s="33"/>
      <c r="B33" s="44" t="s">
        <v>60</v>
      </c>
      <c r="C33" s="56"/>
      <c r="D33" s="57" t="s">
        <v>152</v>
      </c>
      <c r="E33" s="60"/>
      <c r="F33" s="61"/>
      <c r="G33" s="55">
        <v>83249.19</v>
      </c>
      <c r="H33" s="55">
        <v>87411.63</v>
      </c>
    </row>
    <row r="34" spans="1:8" s="34" customFormat="1" ht="12.75" customHeight="1">
      <c r="A34" s="33"/>
      <c r="B34" s="44" t="s">
        <v>153</v>
      </c>
      <c r="C34" s="56"/>
      <c r="D34" s="57" t="s">
        <v>154</v>
      </c>
      <c r="E34" s="60"/>
      <c r="F34" s="61"/>
      <c r="G34" s="55">
        <v>67624</v>
      </c>
      <c r="H34" s="55">
        <v>74665.240000000005</v>
      </c>
    </row>
    <row r="35" spans="1:8" s="34" customFormat="1" ht="12.75" customHeight="1">
      <c r="A35" s="33"/>
      <c r="B35" s="44" t="s">
        <v>155</v>
      </c>
      <c r="C35" s="66"/>
      <c r="D35" s="67" t="s">
        <v>156</v>
      </c>
      <c r="E35" s="68"/>
      <c r="F35" s="61"/>
      <c r="G35" s="55" t="s">
        <v>35</v>
      </c>
      <c r="H35" s="55" t="s">
        <v>35</v>
      </c>
    </row>
    <row r="36" spans="1:8" s="34" customFormat="1" ht="12.75" customHeight="1">
      <c r="A36" s="33"/>
      <c r="B36" s="44" t="s">
        <v>157</v>
      </c>
      <c r="C36" s="56"/>
      <c r="D36" s="57" t="s">
        <v>158</v>
      </c>
      <c r="E36" s="60"/>
      <c r="F36" s="45"/>
      <c r="G36" s="55">
        <v>20000</v>
      </c>
      <c r="H36" s="55">
        <v>20000</v>
      </c>
    </row>
    <row r="37" spans="1:8" s="34" customFormat="1" ht="12.75" customHeight="1">
      <c r="A37" s="33"/>
      <c r="B37" s="45" t="s">
        <v>159</v>
      </c>
      <c r="C37" s="69" t="s">
        <v>160</v>
      </c>
      <c r="D37" s="69"/>
      <c r="E37" s="70"/>
      <c r="F37" s="45"/>
      <c r="G37" s="55" t="s">
        <v>35</v>
      </c>
      <c r="H37" s="55" t="s">
        <v>35</v>
      </c>
    </row>
    <row r="38" spans="1:8" s="34" customFormat="1" ht="12.75" customHeight="1">
      <c r="A38" s="33"/>
      <c r="B38" s="45" t="s">
        <v>161</v>
      </c>
      <c r="C38" s="69" t="s">
        <v>162</v>
      </c>
      <c r="D38" s="69"/>
      <c r="E38" s="70"/>
      <c r="F38" s="61"/>
      <c r="G38" s="55" t="s">
        <v>35</v>
      </c>
      <c r="H38" s="55" t="s">
        <v>35</v>
      </c>
    </row>
    <row r="39" spans="1:8" s="34" customFormat="1" ht="12.75" customHeight="1">
      <c r="A39" s="33"/>
      <c r="B39" s="45" t="s">
        <v>163</v>
      </c>
      <c r="C39" s="69" t="s">
        <v>164</v>
      </c>
      <c r="D39" s="56"/>
      <c r="E39" s="71"/>
      <c r="F39" s="61"/>
      <c r="G39" s="55" t="s">
        <v>35</v>
      </c>
      <c r="H39" s="55" t="s">
        <v>35</v>
      </c>
    </row>
    <row r="40" spans="1:8" s="34" customFormat="1" ht="12.75" customHeight="1">
      <c r="A40" s="33"/>
      <c r="B40" s="46" t="s">
        <v>62</v>
      </c>
      <c r="C40" s="47" t="s">
        <v>165</v>
      </c>
      <c r="D40" s="48"/>
      <c r="E40" s="49"/>
      <c r="F40" s="72"/>
      <c r="G40" s="73" t="s">
        <v>35</v>
      </c>
      <c r="H40" s="73" t="s">
        <v>35</v>
      </c>
    </row>
    <row r="41" spans="1:8" s="34" customFormat="1" ht="12.75" customHeight="1">
      <c r="A41" s="33"/>
      <c r="B41" s="46" t="s">
        <v>109</v>
      </c>
      <c r="C41" s="47" t="s">
        <v>166</v>
      </c>
      <c r="D41" s="48"/>
      <c r="E41" s="49"/>
      <c r="F41" s="74"/>
      <c r="G41" s="51">
        <f>SUM(G42,G43,G44,G50,G51)</f>
        <v>693994.55</v>
      </c>
      <c r="H41" s="51">
        <f>SUM(H42,H43,H44,H50,H51)</f>
        <v>308644.63</v>
      </c>
    </row>
    <row r="42" spans="1:8" s="34" customFormat="1" ht="12.75" customHeight="1">
      <c r="A42" s="33"/>
      <c r="B42" s="43" t="s">
        <v>167</v>
      </c>
      <c r="C42" s="75" t="s">
        <v>168</v>
      </c>
      <c r="D42" s="66"/>
      <c r="E42" s="76"/>
      <c r="F42" s="45" t="s">
        <v>281</v>
      </c>
      <c r="G42" s="55">
        <v>777.72</v>
      </c>
      <c r="H42" s="55">
        <v>506.17</v>
      </c>
    </row>
    <row r="43" spans="1:8" s="34" customFormat="1" ht="12.75" customHeight="1">
      <c r="A43" s="33"/>
      <c r="B43" s="43" t="s">
        <v>169</v>
      </c>
      <c r="C43" s="77" t="s">
        <v>170</v>
      </c>
      <c r="D43" s="78"/>
      <c r="E43" s="79"/>
      <c r="F43" s="45" t="s">
        <v>282</v>
      </c>
      <c r="G43" s="55">
        <v>51224.4</v>
      </c>
      <c r="H43" s="55">
        <v>13058.08</v>
      </c>
    </row>
    <row r="44" spans="1:8" s="34" customFormat="1" ht="12.75" customHeight="1">
      <c r="A44" s="33"/>
      <c r="B44" s="43" t="s">
        <v>171</v>
      </c>
      <c r="C44" s="80" t="s">
        <v>172</v>
      </c>
      <c r="D44" s="81"/>
      <c r="E44" s="82"/>
      <c r="F44" s="45" t="s">
        <v>283</v>
      </c>
      <c r="G44" s="55">
        <f>SUM(G45:G49)</f>
        <v>606647.2300000001</v>
      </c>
      <c r="H44" s="55">
        <f>SUM(H45:H49)</f>
        <v>246824.97999999998</v>
      </c>
    </row>
    <row r="45" spans="1:8" s="34" customFormat="1" ht="12.75" customHeight="1">
      <c r="A45" s="33"/>
      <c r="B45" s="83" t="s">
        <v>173</v>
      </c>
      <c r="C45" s="81"/>
      <c r="D45" s="84" t="s">
        <v>174</v>
      </c>
      <c r="E45" s="85"/>
      <c r="F45" s="45"/>
      <c r="G45" s="55" t="s">
        <v>35</v>
      </c>
      <c r="H45" s="55" t="s">
        <v>35</v>
      </c>
    </row>
    <row r="46" spans="1:8" s="34" customFormat="1" ht="12.75" customHeight="1">
      <c r="A46" s="33"/>
      <c r="B46" s="83" t="s">
        <v>175</v>
      </c>
      <c r="C46" s="66"/>
      <c r="D46" s="67" t="s">
        <v>176</v>
      </c>
      <c r="E46" s="68"/>
      <c r="F46" s="45"/>
      <c r="G46" s="55">
        <v>597253.05000000005</v>
      </c>
      <c r="H46" s="55">
        <v>245762.15</v>
      </c>
    </row>
    <row r="47" spans="1:8" s="34" customFormat="1" ht="12.75" customHeight="1">
      <c r="A47" s="33"/>
      <c r="B47" s="86" t="s">
        <v>177</v>
      </c>
      <c r="C47" s="66"/>
      <c r="D47" s="67" t="s">
        <v>178</v>
      </c>
      <c r="E47" s="87"/>
      <c r="F47" s="88"/>
      <c r="G47" s="55">
        <v>2237.5</v>
      </c>
      <c r="H47" s="55" t="s">
        <v>35</v>
      </c>
    </row>
    <row r="48" spans="1:8" s="34" customFormat="1" ht="12.75" customHeight="1">
      <c r="A48" s="33"/>
      <c r="B48" s="83" t="s">
        <v>179</v>
      </c>
      <c r="C48" s="66"/>
      <c r="D48" s="163" t="s">
        <v>180</v>
      </c>
      <c r="E48" s="164"/>
      <c r="F48" s="45"/>
      <c r="G48" s="55">
        <v>7117.64</v>
      </c>
      <c r="H48" s="55">
        <v>936</v>
      </c>
    </row>
    <row r="49" spans="1:8" s="34" customFormat="1" ht="12.75" customHeight="1">
      <c r="A49" s="33"/>
      <c r="B49" s="83" t="s">
        <v>181</v>
      </c>
      <c r="C49" s="66"/>
      <c r="D49" s="67" t="s">
        <v>182</v>
      </c>
      <c r="E49" s="68"/>
      <c r="F49" s="45"/>
      <c r="G49" s="55">
        <v>39.04</v>
      </c>
      <c r="H49" s="55">
        <v>126.83</v>
      </c>
    </row>
    <row r="50" spans="1:8" s="34" customFormat="1" ht="12.75" customHeight="1">
      <c r="A50" s="33"/>
      <c r="B50" s="43" t="s">
        <v>183</v>
      </c>
      <c r="C50" s="75" t="s">
        <v>184</v>
      </c>
      <c r="D50" s="75"/>
      <c r="E50" s="76"/>
      <c r="F50" s="45"/>
      <c r="G50" s="55" t="s">
        <v>35</v>
      </c>
      <c r="H50" s="55" t="s">
        <v>35</v>
      </c>
    </row>
    <row r="51" spans="1:8" s="34" customFormat="1" ht="12.75" customHeight="1">
      <c r="A51" s="33"/>
      <c r="B51" s="43" t="s">
        <v>185</v>
      </c>
      <c r="C51" s="75" t="s">
        <v>186</v>
      </c>
      <c r="D51" s="75"/>
      <c r="E51" s="76"/>
      <c r="F51" s="45" t="s">
        <v>284</v>
      </c>
      <c r="G51" s="55">
        <v>35345.199999999997</v>
      </c>
      <c r="H51" s="55">
        <v>48255.4</v>
      </c>
    </row>
    <row r="52" spans="1:8" s="34" customFormat="1" ht="12.75" customHeight="1">
      <c r="A52" s="33"/>
      <c r="B52" s="89" t="s">
        <v>187</v>
      </c>
      <c r="C52" s="90" t="s">
        <v>188</v>
      </c>
      <c r="D52" s="91"/>
      <c r="E52" s="92"/>
      <c r="F52" s="93"/>
      <c r="G52" s="94">
        <f>SUM(G21,G40,G41)</f>
        <v>2042062.6600000001</v>
      </c>
      <c r="H52" s="94">
        <f>SUM(H21,H40,H41)</f>
        <v>1684297.4700000002</v>
      </c>
    </row>
    <row r="53" spans="1:8" s="34" customFormat="1" ht="12.75" customHeight="1">
      <c r="A53" s="33"/>
      <c r="B53" s="46" t="s">
        <v>115</v>
      </c>
      <c r="C53" s="47" t="s">
        <v>189</v>
      </c>
      <c r="D53" s="47"/>
      <c r="E53" s="95"/>
      <c r="F53" s="74" t="s">
        <v>277</v>
      </c>
      <c r="G53" s="51">
        <f>SUM(G54:G58)</f>
        <v>1430627.5999999999</v>
      </c>
      <c r="H53" s="51">
        <f>SUM(H54:H58)</f>
        <v>1434927.51</v>
      </c>
    </row>
    <row r="54" spans="1:8" s="34" customFormat="1" ht="12.75" customHeight="1">
      <c r="A54" s="33"/>
      <c r="B54" s="45" t="s">
        <v>190</v>
      </c>
      <c r="C54" s="69" t="s">
        <v>24</v>
      </c>
      <c r="D54" s="69"/>
      <c r="E54" s="70"/>
      <c r="F54" s="45"/>
      <c r="G54" s="55">
        <v>280845.88</v>
      </c>
      <c r="H54" s="55">
        <v>293278.24</v>
      </c>
    </row>
    <row r="55" spans="1:8" s="34" customFormat="1" ht="12.75" customHeight="1">
      <c r="A55" s="33"/>
      <c r="B55" s="62" t="s">
        <v>191</v>
      </c>
      <c r="C55" s="63" t="s">
        <v>192</v>
      </c>
      <c r="D55" s="64"/>
      <c r="E55" s="65"/>
      <c r="F55" s="62"/>
      <c r="G55" s="55">
        <v>823818.34</v>
      </c>
      <c r="H55" s="55">
        <v>824488.43</v>
      </c>
    </row>
    <row r="56" spans="1:8" s="34" customFormat="1" ht="12.75" customHeight="1">
      <c r="A56" s="33"/>
      <c r="B56" s="45" t="s">
        <v>193</v>
      </c>
      <c r="C56" s="148" t="s">
        <v>194</v>
      </c>
      <c r="D56" s="149"/>
      <c r="E56" s="150"/>
      <c r="F56" s="45"/>
      <c r="G56" s="55">
        <v>314315.68</v>
      </c>
      <c r="H56" s="55">
        <v>306310.28999999998</v>
      </c>
    </row>
    <row r="57" spans="1:8" s="34" customFormat="1" ht="12.75" customHeight="1">
      <c r="A57" s="33"/>
      <c r="B57" s="45" t="s">
        <v>195</v>
      </c>
      <c r="C57" s="148" t="s">
        <v>196</v>
      </c>
      <c r="D57" s="149"/>
      <c r="E57" s="150"/>
      <c r="F57" s="45"/>
      <c r="G57" s="55" t="s">
        <v>35</v>
      </c>
      <c r="H57" s="55" t="s">
        <v>35</v>
      </c>
    </row>
    <row r="58" spans="1:8" s="34" customFormat="1" ht="12.75" customHeight="1">
      <c r="A58" s="33"/>
      <c r="B58" s="45" t="s">
        <v>197</v>
      </c>
      <c r="C58" s="69" t="s">
        <v>198</v>
      </c>
      <c r="D58" s="56"/>
      <c r="E58" s="71"/>
      <c r="F58" s="45"/>
      <c r="G58" s="55">
        <v>11647.7</v>
      </c>
      <c r="H58" s="55">
        <v>10850.55</v>
      </c>
    </row>
    <row r="59" spans="1:8" s="34" customFormat="1" ht="12.75" customHeight="1">
      <c r="A59" s="33"/>
      <c r="B59" s="46" t="s">
        <v>117</v>
      </c>
      <c r="C59" s="47" t="s">
        <v>199</v>
      </c>
      <c r="D59" s="48"/>
      <c r="E59" s="49"/>
      <c r="F59" s="74"/>
      <c r="G59" s="51">
        <f>SUM(G60,G61,G64)</f>
        <v>606160.73999999987</v>
      </c>
      <c r="H59" s="51">
        <f>SUM(H60,H61,H64)</f>
        <v>248084.36000000002</v>
      </c>
    </row>
    <row r="60" spans="1:8" s="34" customFormat="1" ht="12.75" customHeight="1">
      <c r="A60" s="33"/>
      <c r="B60" s="44" t="s">
        <v>200</v>
      </c>
      <c r="C60" s="56" t="s">
        <v>201</v>
      </c>
      <c r="D60" s="57"/>
      <c r="E60" s="58"/>
      <c r="F60" s="45" t="s">
        <v>288</v>
      </c>
      <c r="G60" s="55">
        <v>23026.19</v>
      </c>
      <c r="H60" s="55">
        <v>23026.19</v>
      </c>
    </row>
    <row r="61" spans="1:8" s="34" customFormat="1" ht="12.75" customHeight="1">
      <c r="A61" s="33"/>
      <c r="B61" s="45" t="s">
        <v>202</v>
      </c>
      <c r="C61" s="52" t="s">
        <v>203</v>
      </c>
      <c r="D61" s="96"/>
      <c r="E61" s="97"/>
      <c r="F61" s="45"/>
      <c r="G61" s="55">
        <f>SUM(G62:G63)</f>
        <v>0</v>
      </c>
      <c r="H61" s="55">
        <f>SUM(H62:H63)</f>
        <v>0</v>
      </c>
    </row>
    <row r="62" spans="1:8" s="34" customFormat="1" ht="13.35" customHeight="1">
      <c r="A62" s="33"/>
      <c r="B62" s="44" t="s">
        <v>204</v>
      </c>
      <c r="C62" s="98"/>
      <c r="D62" s="57" t="s">
        <v>205</v>
      </c>
      <c r="E62" s="99"/>
      <c r="F62" s="45"/>
      <c r="G62" s="55" t="s">
        <v>35</v>
      </c>
      <c r="H62" s="55" t="s">
        <v>35</v>
      </c>
    </row>
    <row r="63" spans="1:8" s="34" customFormat="1" ht="12.75" customHeight="1">
      <c r="A63" s="33"/>
      <c r="B63" s="44" t="s">
        <v>206</v>
      </c>
      <c r="C63" s="56"/>
      <c r="D63" s="57" t="s">
        <v>207</v>
      </c>
      <c r="E63" s="60"/>
      <c r="F63" s="61"/>
      <c r="G63" s="55" t="s">
        <v>35</v>
      </c>
      <c r="H63" s="55" t="s">
        <v>35</v>
      </c>
    </row>
    <row r="64" spans="1:8" s="103" customFormat="1" ht="12.75" customHeight="1">
      <c r="A64" s="33"/>
      <c r="B64" s="43" t="s">
        <v>208</v>
      </c>
      <c r="C64" s="100" t="s">
        <v>209</v>
      </c>
      <c r="D64" s="101"/>
      <c r="E64" s="102"/>
      <c r="F64" s="43" t="s">
        <v>278</v>
      </c>
      <c r="G64" s="55">
        <f>SUM(G65:G68,G69:G69)</f>
        <v>583134.54999999993</v>
      </c>
      <c r="H64" s="55">
        <f>SUM(H65:H68,H69:H69)</f>
        <v>225058.17</v>
      </c>
    </row>
    <row r="65" spans="1:8" s="34" customFormat="1" ht="12.75" customHeight="1">
      <c r="A65" s="33"/>
      <c r="B65" s="44" t="s">
        <v>210</v>
      </c>
      <c r="C65" s="56"/>
      <c r="D65" s="57" t="s">
        <v>211</v>
      </c>
      <c r="E65" s="58"/>
      <c r="F65" s="45"/>
      <c r="G65" s="55" t="s">
        <v>35</v>
      </c>
      <c r="H65" s="55" t="s">
        <v>35</v>
      </c>
    </row>
    <row r="66" spans="1:8" s="34" customFormat="1" ht="12.75" customHeight="1">
      <c r="A66" s="33"/>
      <c r="B66" s="44" t="s">
        <v>212</v>
      </c>
      <c r="C66" s="98"/>
      <c r="D66" s="57" t="s">
        <v>213</v>
      </c>
      <c r="E66" s="99"/>
      <c r="F66" s="45"/>
      <c r="G66" s="55">
        <v>0</v>
      </c>
      <c r="H66" s="55">
        <v>0</v>
      </c>
    </row>
    <row r="67" spans="1:8" s="34" customFormat="1" ht="13.35" customHeight="1">
      <c r="A67" s="33"/>
      <c r="B67" s="44" t="s">
        <v>214</v>
      </c>
      <c r="C67" s="98"/>
      <c r="D67" s="57" t="s">
        <v>215</v>
      </c>
      <c r="E67" s="99"/>
      <c r="F67" s="45"/>
      <c r="G67" s="55">
        <v>13366.43</v>
      </c>
      <c r="H67" s="55">
        <v>3953.88</v>
      </c>
    </row>
    <row r="68" spans="1:8" s="34" customFormat="1" ht="13.35" customHeight="1">
      <c r="A68" s="33"/>
      <c r="B68" s="104" t="s">
        <v>216</v>
      </c>
      <c r="C68" s="81"/>
      <c r="D68" s="57" t="s">
        <v>217</v>
      </c>
      <c r="E68" s="60"/>
      <c r="F68" s="45"/>
      <c r="G68" s="55">
        <v>351905.67</v>
      </c>
      <c r="H68" s="55">
        <v>0</v>
      </c>
    </row>
    <row r="69" spans="1:8" s="34" customFormat="1" ht="12.75" customHeight="1">
      <c r="A69" s="33"/>
      <c r="B69" s="44" t="s">
        <v>218</v>
      </c>
      <c r="C69" s="56"/>
      <c r="D69" s="57" t="s">
        <v>219</v>
      </c>
      <c r="E69" s="60"/>
      <c r="F69" s="61"/>
      <c r="G69" s="55">
        <f>SUM(G70,G71)</f>
        <v>217862.44999999998</v>
      </c>
      <c r="H69" s="55">
        <f>SUM(H70,H71)</f>
        <v>221104.29</v>
      </c>
    </row>
    <row r="70" spans="1:8" s="34" customFormat="1" ht="12.75" customHeight="1">
      <c r="A70" s="33"/>
      <c r="B70" s="44" t="s">
        <v>220</v>
      </c>
      <c r="C70" s="105"/>
      <c r="D70" s="106"/>
      <c r="E70" s="107" t="s">
        <v>221</v>
      </c>
      <c r="F70" s="108"/>
      <c r="G70" s="109">
        <v>201.8</v>
      </c>
      <c r="H70" s="110">
        <v>4</v>
      </c>
    </row>
    <row r="71" spans="1:8" s="34" customFormat="1" ht="12.75" customHeight="1">
      <c r="A71" s="33"/>
      <c r="B71" s="44" t="s">
        <v>222</v>
      </c>
      <c r="C71" s="105"/>
      <c r="D71" s="106"/>
      <c r="E71" s="111" t="s">
        <v>223</v>
      </c>
      <c r="F71" s="112"/>
      <c r="G71" s="113">
        <v>217660.65</v>
      </c>
      <c r="H71" s="55">
        <v>221100.29</v>
      </c>
    </row>
    <row r="72" spans="1:8" s="34" customFormat="1" ht="12.75" customHeight="1">
      <c r="A72" s="33"/>
      <c r="B72" s="46" t="s">
        <v>119</v>
      </c>
      <c r="C72" s="114" t="s">
        <v>224</v>
      </c>
      <c r="D72" s="115"/>
      <c r="E72" s="116"/>
      <c r="F72" s="117" t="s">
        <v>285</v>
      </c>
      <c r="G72" s="51">
        <f>SUM(G73,G74,G79)</f>
        <v>5274.3200000002998</v>
      </c>
      <c r="H72" s="51">
        <f>SUM(H73,H74,H79)</f>
        <v>1285.5999999999999</v>
      </c>
    </row>
    <row r="73" spans="1:8" s="34" customFormat="1" ht="12.75" customHeight="1">
      <c r="A73" s="33"/>
      <c r="B73" s="45" t="s">
        <v>225</v>
      </c>
      <c r="C73" s="52" t="s">
        <v>226</v>
      </c>
      <c r="D73" s="96"/>
      <c r="E73" s="97"/>
      <c r="F73" s="118"/>
      <c r="G73" s="110" t="s">
        <v>35</v>
      </c>
      <c r="H73" s="55" t="s">
        <v>35</v>
      </c>
    </row>
    <row r="74" spans="1:8" s="34" customFormat="1" ht="12.75" customHeight="1">
      <c r="A74" s="33"/>
      <c r="B74" s="45" t="s">
        <v>227</v>
      </c>
      <c r="C74" s="52" t="s">
        <v>228</v>
      </c>
      <c r="D74" s="96"/>
      <c r="E74" s="97"/>
      <c r="F74" s="62"/>
      <c r="G74" s="55">
        <f>SUM(G75,G76)</f>
        <v>0</v>
      </c>
      <c r="H74" s="55">
        <f>SUM(H75,H76)</f>
        <v>0</v>
      </c>
    </row>
    <row r="75" spans="1:8" s="34" customFormat="1" ht="12.75" customHeight="1">
      <c r="A75" s="33"/>
      <c r="B75" s="44" t="s">
        <v>229</v>
      </c>
      <c r="C75" s="56"/>
      <c r="D75" s="57" t="s">
        <v>230</v>
      </c>
      <c r="E75" s="60"/>
      <c r="F75" s="45"/>
      <c r="G75" s="55" t="s">
        <v>35</v>
      </c>
      <c r="H75" s="55" t="s">
        <v>35</v>
      </c>
    </row>
    <row r="76" spans="1:8" s="34" customFormat="1" ht="12.75" customHeight="1">
      <c r="A76" s="33"/>
      <c r="B76" s="44" t="s">
        <v>231</v>
      </c>
      <c r="C76" s="56"/>
      <c r="D76" s="57" t="s">
        <v>232</v>
      </c>
      <c r="E76" s="60"/>
      <c r="F76" s="45"/>
      <c r="G76" s="55" t="s">
        <v>35</v>
      </c>
      <c r="H76" s="55" t="s">
        <v>35</v>
      </c>
    </row>
    <row r="77" spans="1:8" s="34" customFormat="1" ht="12.75" customHeight="1">
      <c r="A77" s="33"/>
      <c r="B77" s="45" t="s">
        <v>233</v>
      </c>
      <c r="C77" s="119"/>
      <c r="D77" s="119" t="s">
        <v>234</v>
      </c>
      <c r="E77" s="60"/>
      <c r="F77" s="45"/>
      <c r="G77" s="55" t="s">
        <v>35</v>
      </c>
      <c r="H77" s="55" t="s">
        <v>35</v>
      </c>
    </row>
    <row r="78" spans="1:8" s="34" customFormat="1" ht="12.75" customHeight="1">
      <c r="A78" s="33"/>
      <c r="B78" s="45" t="s">
        <v>235</v>
      </c>
      <c r="C78" s="119"/>
      <c r="D78" s="119" t="s">
        <v>236</v>
      </c>
      <c r="E78" s="60"/>
      <c r="F78" s="45"/>
      <c r="G78" s="55" t="s">
        <v>35</v>
      </c>
      <c r="H78" s="55" t="s">
        <v>35</v>
      </c>
    </row>
    <row r="79" spans="1:8" s="34" customFormat="1" ht="12.75" customHeight="1">
      <c r="A79" s="33"/>
      <c r="B79" s="62" t="s">
        <v>237</v>
      </c>
      <c r="C79" s="63" t="s">
        <v>238</v>
      </c>
      <c r="D79" s="64"/>
      <c r="E79" s="65"/>
      <c r="F79" s="45"/>
      <c r="G79" s="55">
        <f>SUM(G80:G81)</f>
        <v>5274.3200000002998</v>
      </c>
      <c r="H79" s="55">
        <f>SUM(H80:H81)</f>
        <v>1285.5999999999999</v>
      </c>
    </row>
    <row r="80" spans="1:8" s="34" customFormat="1" ht="26.25" customHeight="1">
      <c r="A80" s="33"/>
      <c r="B80" s="44" t="s">
        <v>239</v>
      </c>
      <c r="C80" s="120"/>
      <c r="D80" s="149" t="s">
        <v>240</v>
      </c>
      <c r="E80" s="150"/>
      <c r="F80" s="61"/>
      <c r="G80" s="55">
        <v>5274.3200000002998</v>
      </c>
      <c r="H80" s="55">
        <v>1285.5999999999999</v>
      </c>
    </row>
    <row r="81" spans="1:8" s="34" customFormat="1" ht="12.75" customHeight="1">
      <c r="A81" s="33"/>
      <c r="B81" s="43" t="s">
        <v>241</v>
      </c>
      <c r="C81" s="87"/>
      <c r="D81" s="87" t="s">
        <v>242</v>
      </c>
      <c r="E81" s="121"/>
      <c r="F81" s="45"/>
      <c r="G81" s="55" t="s">
        <v>35</v>
      </c>
      <c r="H81" s="55" t="s">
        <v>35</v>
      </c>
    </row>
    <row r="82" spans="1:8" s="34" customFormat="1" ht="25.5" customHeight="1">
      <c r="A82" s="33"/>
      <c r="B82" s="89" t="s">
        <v>243</v>
      </c>
      <c r="C82" s="165" t="s">
        <v>244</v>
      </c>
      <c r="D82" s="166"/>
      <c r="E82" s="167"/>
      <c r="F82" s="93"/>
      <c r="G82" s="122">
        <f>SUM(G53,G59,G72)</f>
        <v>2042062.6600000001</v>
      </c>
      <c r="H82" s="122">
        <f>SUM(H53,H59,H72)</f>
        <v>1684297.4700000002</v>
      </c>
    </row>
    <row r="83" spans="1:8" s="34" customFormat="1" ht="24.75" customHeight="1">
      <c r="A83" s="33"/>
      <c r="B83" s="168" t="s">
        <v>245</v>
      </c>
      <c r="C83" s="168"/>
      <c r="D83" s="168"/>
      <c r="E83" s="168"/>
      <c r="F83" s="168"/>
      <c r="G83" s="168"/>
      <c r="H83" s="168"/>
    </row>
    <row r="84" spans="1:8" s="34" customFormat="1" ht="15.75" customHeight="1">
      <c r="A84" s="33"/>
      <c r="B84" s="123"/>
      <c r="C84" s="123"/>
      <c r="D84" s="123"/>
      <c r="E84" s="123"/>
      <c r="F84" s="123"/>
      <c r="G84" s="123"/>
      <c r="H84" s="123"/>
    </row>
    <row r="85" spans="1:8" s="34" customFormat="1" ht="12.75" customHeight="1">
      <c r="A85" s="33"/>
      <c r="B85" s="144" t="s">
        <v>130</v>
      </c>
      <c r="C85" s="144"/>
      <c r="D85" s="144"/>
      <c r="E85" s="144"/>
      <c r="F85" s="124"/>
      <c r="G85" s="169" t="s">
        <v>122</v>
      </c>
      <c r="H85" s="169"/>
    </row>
    <row r="86" spans="1:8" s="34" customFormat="1" ht="12.75" customHeight="1">
      <c r="A86" s="33"/>
      <c r="B86" s="145" t="s">
        <v>246</v>
      </c>
      <c r="C86" s="145"/>
      <c r="D86" s="145"/>
      <c r="E86" s="145"/>
      <c r="F86" s="34" t="s">
        <v>124</v>
      </c>
      <c r="G86" s="170" t="s">
        <v>125</v>
      </c>
      <c r="H86" s="170"/>
    </row>
    <row r="87" spans="1:8" s="34" customFormat="1" ht="7.5" customHeight="1">
      <c r="A87" s="33"/>
      <c r="B87" s="39"/>
      <c r="C87" s="39"/>
      <c r="D87" s="39"/>
      <c r="E87" s="39"/>
      <c r="F87" s="39"/>
      <c r="G87" s="39"/>
      <c r="H87" s="39"/>
    </row>
    <row r="88" spans="1:8" s="34" customFormat="1" ht="27.75" customHeight="1">
      <c r="A88" s="33"/>
      <c r="B88" s="171" t="s">
        <v>290</v>
      </c>
      <c r="C88" s="171"/>
      <c r="D88" s="171"/>
      <c r="E88" s="171"/>
      <c r="F88" s="125"/>
      <c r="G88" s="172" t="s">
        <v>126</v>
      </c>
      <c r="H88" s="172"/>
    </row>
    <row r="89" spans="1:8" s="34" customFormat="1" ht="12.75" customHeight="1">
      <c r="A89" s="33"/>
      <c r="B89" s="173" t="s">
        <v>247</v>
      </c>
      <c r="C89" s="173"/>
      <c r="D89" s="173"/>
      <c r="E89" s="173"/>
      <c r="F89" s="103" t="s">
        <v>124</v>
      </c>
      <c r="G89" s="174" t="s">
        <v>125</v>
      </c>
      <c r="H89" s="174"/>
    </row>
  </sheetData>
  <mergeCells count="30">
    <mergeCell ref="B86:E86"/>
    <mergeCell ref="G86:H86"/>
    <mergeCell ref="B88:E88"/>
    <mergeCell ref="G88:H88"/>
    <mergeCell ref="B89:E89"/>
    <mergeCell ref="G89:H89"/>
    <mergeCell ref="C57:E57"/>
    <mergeCell ref="D80:E80"/>
    <mergeCell ref="C82:E82"/>
    <mergeCell ref="B83:H83"/>
    <mergeCell ref="B85:E85"/>
    <mergeCell ref="G85:H85"/>
    <mergeCell ref="C56:E56"/>
    <mergeCell ref="B9:H9"/>
    <mergeCell ref="B10:H10"/>
    <mergeCell ref="B12:F12"/>
    <mergeCell ref="B13:H13"/>
    <mergeCell ref="B14:H14"/>
    <mergeCell ref="B16:H16"/>
    <mergeCell ref="B17:H17"/>
    <mergeCell ref="E18:H18"/>
    <mergeCell ref="C19:E19"/>
    <mergeCell ref="C20:E20"/>
    <mergeCell ref="D48:E48"/>
    <mergeCell ref="B8:H8"/>
    <mergeCell ref="B1:H1"/>
    <mergeCell ref="E2:H2"/>
    <mergeCell ref="E3:H3"/>
    <mergeCell ref="B5:H6"/>
    <mergeCell ref="B7:H7"/>
  </mergeCells>
  <printOptions horizontalCentered="1"/>
  <pageMargins left="0.55118110236220474" right="0.55118110236220474" top="0.6692913385826772" bottom="1.0236220472440944" header="0.31496062992125984" footer="0.59055118110236227"/>
  <pageSetup paperSize="9" scale="75" orientation="portrait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4755-1182-4D99-AC97-7E7CD063769D}">
  <sheetPr>
    <pageSetUpPr fitToPage="1"/>
  </sheetPr>
  <dimension ref="B1:K64"/>
  <sheetViews>
    <sheetView showGridLines="0" tabSelected="1" zoomScaleSheetLayoutView="100" workbookViewId="0">
      <selection activeCell="P53" sqref="P53"/>
    </sheetView>
  </sheetViews>
  <sheetFormatPr defaultColWidth="9.7109375" defaultRowHeight="12.75"/>
  <cols>
    <col min="1" max="1" width="3.140625" style="1" customWidth="1"/>
    <col min="2" max="2" width="8" style="1" customWidth="1"/>
    <col min="3" max="3" width="1.5703125" style="1" hidden="1" customWidth="1"/>
    <col min="4" max="4" width="30.140625" style="1" customWidth="1"/>
    <col min="5" max="5" width="18.28515625" style="1" customWidth="1"/>
    <col min="6" max="6" width="9.7109375" style="1" hidden="1" customWidth="1"/>
    <col min="7" max="7" width="11.7109375" style="1" customWidth="1"/>
    <col min="8" max="8" width="13.140625" style="1" customWidth="1"/>
    <col min="9" max="9" width="14.7109375" style="1" customWidth="1"/>
    <col min="10" max="10" width="15.85546875" style="1" customWidth="1"/>
    <col min="11" max="16384" width="9.7109375" style="1"/>
  </cols>
  <sheetData>
    <row r="1" spans="2:10" ht="15.75" customHeight="1">
      <c r="D1" s="176" t="s">
        <v>1</v>
      </c>
      <c r="E1" s="176"/>
      <c r="F1" s="176"/>
      <c r="G1" s="176"/>
      <c r="H1" s="176"/>
      <c r="I1" s="176"/>
      <c r="J1" s="176"/>
    </row>
    <row r="2" spans="2:10" ht="15.75" customHeight="1">
      <c r="D2" s="2" t="s">
        <v>2</v>
      </c>
      <c r="E2" s="2"/>
      <c r="F2" s="2"/>
      <c r="G2" s="2"/>
      <c r="H2" s="2"/>
      <c r="I2" s="2"/>
      <c r="J2" s="2"/>
    </row>
    <row r="3" spans="2:10" ht="4.3499999999999996" customHeight="1">
      <c r="B3" s="177"/>
      <c r="C3" s="177"/>
      <c r="D3" s="177"/>
      <c r="E3" s="177"/>
      <c r="F3" s="177"/>
      <c r="G3" s="177"/>
      <c r="H3" s="177"/>
      <c r="I3" s="177"/>
      <c r="J3" s="177"/>
    </row>
    <row r="4" spans="2:10" ht="15.75" customHeight="1">
      <c r="B4" s="178" t="s">
        <v>3</v>
      </c>
      <c r="C4" s="178"/>
      <c r="D4" s="178"/>
      <c r="E4" s="178"/>
      <c r="F4" s="178"/>
      <c r="G4" s="178"/>
      <c r="H4" s="178"/>
      <c r="I4" s="178"/>
      <c r="J4" s="178"/>
    </row>
    <row r="5" spans="2:10" ht="15.75" customHeight="1">
      <c r="B5" s="179" t="s">
        <v>4</v>
      </c>
      <c r="C5" s="179"/>
      <c r="D5" s="179"/>
      <c r="E5" s="179"/>
      <c r="F5" s="179"/>
      <c r="G5" s="179"/>
      <c r="H5" s="179"/>
      <c r="I5" s="179"/>
      <c r="J5" s="179"/>
    </row>
    <row r="6" spans="2:10" ht="15" customHeight="1">
      <c r="B6" s="175" t="s">
        <v>5</v>
      </c>
      <c r="C6" s="175"/>
      <c r="D6" s="175"/>
      <c r="E6" s="175"/>
      <c r="F6" s="175"/>
      <c r="G6" s="175"/>
      <c r="H6" s="175"/>
      <c r="I6" s="175"/>
      <c r="J6" s="175"/>
    </row>
    <row r="7" spans="2:10" ht="15" customHeight="1">
      <c r="B7" s="183" t="s">
        <v>6</v>
      </c>
      <c r="C7" s="183"/>
      <c r="D7" s="183"/>
      <c r="E7" s="183"/>
      <c r="F7" s="183"/>
      <c r="G7" s="183"/>
      <c r="H7" s="183"/>
      <c r="I7" s="183"/>
      <c r="J7" s="183"/>
    </row>
    <row r="8" spans="2:10" ht="15" customHeight="1">
      <c r="B8" s="175" t="s">
        <v>7</v>
      </c>
      <c r="C8" s="175"/>
      <c r="D8" s="175"/>
      <c r="E8" s="175"/>
      <c r="F8" s="175"/>
      <c r="G8" s="175"/>
      <c r="H8" s="175"/>
      <c r="I8" s="175"/>
      <c r="J8" s="175"/>
    </row>
    <row r="9" spans="2:10" ht="5.25" customHeight="1">
      <c r="B9" s="184"/>
      <c r="C9" s="184"/>
      <c r="D9" s="184"/>
      <c r="E9" s="184"/>
      <c r="F9" s="184"/>
      <c r="G9" s="184"/>
      <c r="H9" s="184"/>
      <c r="I9" s="184"/>
      <c r="J9" s="184"/>
    </row>
    <row r="10" spans="2:10" ht="15" customHeight="1">
      <c r="B10" s="185" t="s">
        <v>8</v>
      </c>
      <c r="C10" s="185"/>
      <c r="D10" s="185"/>
      <c r="E10" s="185"/>
      <c r="F10" s="185"/>
      <c r="G10" s="185"/>
      <c r="H10" s="185"/>
      <c r="I10" s="185"/>
      <c r="J10" s="185"/>
    </row>
    <row r="11" spans="2:10" ht="3.75" customHeight="1">
      <c r="B11" s="184"/>
      <c r="C11" s="184"/>
      <c r="D11" s="184"/>
      <c r="E11" s="184"/>
      <c r="F11" s="184"/>
      <c r="G11" s="184"/>
      <c r="H11" s="184"/>
      <c r="I11" s="184"/>
      <c r="J11" s="184"/>
    </row>
    <row r="12" spans="2:10" ht="15" customHeight="1">
      <c r="B12" s="185" t="s">
        <v>9</v>
      </c>
      <c r="C12" s="185"/>
      <c r="D12" s="185"/>
      <c r="E12" s="185"/>
      <c r="F12" s="185"/>
      <c r="G12" s="185"/>
      <c r="H12" s="185"/>
      <c r="I12" s="185"/>
      <c r="J12" s="185"/>
    </row>
    <row r="13" spans="2:10" ht="15" customHeight="1">
      <c r="B13" s="186" t="s">
        <v>10</v>
      </c>
      <c r="C13" s="186"/>
      <c r="D13" s="186"/>
      <c r="E13" s="186"/>
      <c r="F13" s="186"/>
      <c r="G13" s="186"/>
      <c r="H13" s="186"/>
      <c r="I13" s="186"/>
      <c r="J13" s="186"/>
    </row>
    <row r="14" spans="2:10" ht="15" customHeight="1">
      <c r="B14" s="184" t="s">
        <v>11</v>
      </c>
      <c r="C14" s="184"/>
      <c r="D14" s="184"/>
      <c r="E14" s="184"/>
      <c r="F14" s="184"/>
      <c r="G14" s="184"/>
      <c r="H14" s="184"/>
      <c r="I14" s="184"/>
      <c r="J14" s="184"/>
    </row>
    <row r="15" spans="2:10" s="3" customFormat="1" ht="12" customHeight="1">
      <c r="B15" s="187" t="s">
        <v>12</v>
      </c>
      <c r="C15" s="187"/>
      <c r="D15" s="187"/>
      <c r="E15" s="187"/>
      <c r="F15" s="187"/>
      <c r="G15" s="187"/>
      <c r="H15" s="187"/>
      <c r="I15" s="187"/>
      <c r="J15" s="187"/>
    </row>
    <row r="16" spans="2:10" s="4" customFormat="1" ht="42" customHeight="1">
      <c r="B16" s="188" t="s">
        <v>13</v>
      </c>
      <c r="C16" s="189"/>
      <c r="D16" s="188" t="s">
        <v>14</v>
      </c>
      <c r="E16" s="190"/>
      <c r="F16" s="190"/>
      <c r="G16" s="189"/>
      <c r="H16" s="5" t="s">
        <v>15</v>
      </c>
      <c r="I16" s="5" t="s">
        <v>16</v>
      </c>
      <c r="J16" s="5" t="s">
        <v>17</v>
      </c>
    </row>
    <row r="17" spans="2:11" s="4" customFormat="1" ht="19.5" customHeight="1">
      <c r="B17" s="6">
        <v>1</v>
      </c>
      <c r="C17" s="7"/>
      <c r="D17" s="180">
        <v>2</v>
      </c>
      <c r="E17" s="181"/>
      <c r="F17" s="181"/>
      <c r="G17" s="182"/>
      <c r="H17" s="8">
        <v>3</v>
      </c>
      <c r="I17" s="8">
        <v>4</v>
      </c>
      <c r="J17" s="8">
        <v>5</v>
      </c>
    </row>
    <row r="18" spans="2:11" ht="15.75" customHeight="1">
      <c r="B18" s="9" t="s">
        <v>18</v>
      </c>
      <c r="C18" s="10" t="s">
        <v>19</v>
      </c>
      <c r="D18" s="194" t="s">
        <v>20</v>
      </c>
      <c r="E18" s="195"/>
      <c r="F18" s="195"/>
      <c r="G18" s="196"/>
      <c r="H18" s="11"/>
      <c r="I18" s="12">
        <f>SUM(I19,I25)</f>
        <v>1223681.1000000001</v>
      </c>
      <c r="J18" s="12"/>
    </row>
    <row r="19" spans="2:11" ht="15.75" customHeight="1">
      <c r="B19" s="8" t="s">
        <v>21</v>
      </c>
      <c r="C19" s="13" t="s">
        <v>22</v>
      </c>
      <c r="D19" s="191" t="s">
        <v>22</v>
      </c>
      <c r="E19" s="192"/>
      <c r="F19" s="192"/>
      <c r="G19" s="193"/>
      <c r="H19" s="14"/>
      <c r="I19" s="15">
        <f>SUM(I20:I24)</f>
        <v>1161341.79</v>
      </c>
      <c r="J19" s="15"/>
    </row>
    <row r="20" spans="2:11" ht="15.75" customHeight="1">
      <c r="B20" s="8" t="s">
        <v>23</v>
      </c>
      <c r="C20" s="13" t="s">
        <v>24</v>
      </c>
      <c r="D20" s="191" t="s">
        <v>25</v>
      </c>
      <c r="E20" s="192"/>
      <c r="F20" s="192"/>
      <c r="G20" s="193"/>
      <c r="H20" s="14"/>
      <c r="I20" s="140">
        <v>828394.84</v>
      </c>
      <c r="J20" s="140"/>
      <c r="K20" s="141"/>
    </row>
    <row r="21" spans="2:11" ht="15.75" customHeight="1">
      <c r="B21" s="8" t="s">
        <v>26</v>
      </c>
      <c r="C21" s="17" t="s">
        <v>27</v>
      </c>
      <c r="D21" s="197" t="s">
        <v>28</v>
      </c>
      <c r="E21" s="198"/>
      <c r="F21" s="198"/>
      <c r="G21" s="199"/>
      <c r="H21" s="14"/>
      <c r="I21" s="140">
        <v>313033.95</v>
      </c>
      <c r="J21" s="140"/>
      <c r="K21" s="141"/>
    </row>
    <row r="22" spans="2:11" ht="30.75" customHeight="1">
      <c r="B22" s="8" t="s">
        <v>29</v>
      </c>
      <c r="C22" s="13" t="s">
        <v>30</v>
      </c>
      <c r="D22" s="197" t="s">
        <v>31</v>
      </c>
      <c r="E22" s="198"/>
      <c r="F22" s="198"/>
      <c r="G22" s="199"/>
      <c r="H22" s="14"/>
      <c r="I22" s="140">
        <v>15601.15</v>
      </c>
      <c r="J22" s="140"/>
      <c r="K22" s="141"/>
    </row>
    <row r="23" spans="2:11" ht="15.75" customHeight="1">
      <c r="B23" s="8" t="s">
        <v>32</v>
      </c>
      <c r="C23" s="17" t="s">
        <v>33</v>
      </c>
      <c r="D23" s="197" t="s">
        <v>34</v>
      </c>
      <c r="E23" s="198"/>
      <c r="F23" s="198"/>
      <c r="G23" s="199"/>
      <c r="H23" s="14"/>
      <c r="I23" s="16" t="s">
        <v>35</v>
      </c>
      <c r="J23" s="16"/>
    </row>
    <row r="24" spans="2:11" ht="15.75" customHeight="1">
      <c r="B24" s="8" t="s">
        <v>36</v>
      </c>
      <c r="C24" s="17"/>
      <c r="D24" s="191" t="s">
        <v>37</v>
      </c>
      <c r="E24" s="192"/>
      <c r="F24" s="192"/>
      <c r="G24" s="193"/>
      <c r="H24" s="14"/>
      <c r="I24" s="16">
        <v>4311.8500000000004</v>
      </c>
      <c r="J24" s="16"/>
    </row>
    <row r="25" spans="2:11" ht="15.75" customHeight="1">
      <c r="B25" s="18" t="s">
        <v>38</v>
      </c>
      <c r="C25" s="13" t="s">
        <v>39</v>
      </c>
      <c r="D25" s="197" t="s">
        <v>40</v>
      </c>
      <c r="E25" s="198"/>
      <c r="F25" s="198"/>
      <c r="G25" s="199"/>
      <c r="H25" s="14" t="s">
        <v>286</v>
      </c>
      <c r="I25" s="15">
        <f>SUM(I26,I30,I33,I34,I35,I36)</f>
        <v>62339.31</v>
      </c>
      <c r="J25" s="15"/>
    </row>
    <row r="26" spans="2:11" ht="15.75" customHeight="1">
      <c r="B26" s="19" t="s">
        <v>41</v>
      </c>
      <c r="C26" s="20"/>
      <c r="D26" s="21" t="s">
        <v>42</v>
      </c>
      <c r="E26" s="22"/>
      <c r="F26" s="22"/>
      <c r="G26" s="23"/>
      <c r="H26" s="14"/>
      <c r="I26" s="15">
        <f>SUM(I27:I29)</f>
        <v>0</v>
      </c>
      <c r="J26" s="15"/>
    </row>
    <row r="27" spans="2:11" ht="15.75" customHeight="1">
      <c r="B27" s="24" t="s">
        <v>43</v>
      </c>
      <c r="C27" s="13"/>
      <c r="D27" s="25" t="s">
        <v>44</v>
      </c>
      <c r="E27" s="22"/>
      <c r="F27" s="22"/>
      <c r="G27" s="23"/>
      <c r="H27" s="14"/>
      <c r="I27" s="15" t="s">
        <v>35</v>
      </c>
      <c r="J27" s="15"/>
    </row>
    <row r="28" spans="2:11" ht="15.75" customHeight="1">
      <c r="B28" s="8" t="s">
        <v>45</v>
      </c>
      <c r="C28" s="13"/>
      <c r="D28" s="25" t="s">
        <v>46</v>
      </c>
      <c r="E28" s="22"/>
      <c r="F28" s="22"/>
      <c r="G28" s="23"/>
      <c r="H28" s="14"/>
      <c r="I28" s="15" t="s">
        <v>35</v>
      </c>
      <c r="J28" s="15"/>
    </row>
    <row r="29" spans="2:11" ht="15.75" customHeight="1">
      <c r="B29" s="18" t="s">
        <v>47</v>
      </c>
      <c r="C29" s="13"/>
      <c r="D29" s="25" t="s">
        <v>48</v>
      </c>
      <c r="E29" s="22"/>
      <c r="F29" s="22"/>
      <c r="G29" s="23"/>
      <c r="H29" s="14"/>
      <c r="I29" s="15" t="s">
        <v>35</v>
      </c>
      <c r="J29" s="15"/>
    </row>
    <row r="30" spans="2:11" ht="18.75" customHeight="1">
      <c r="B30" s="19" t="s">
        <v>49</v>
      </c>
      <c r="C30" s="20"/>
      <c r="D30" s="191" t="s">
        <v>291</v>
      </c>
      <c r="E30" s="192"/>
      <c r="F30" s="192"/>
      <c r="G30" s="193"/>
      <c r="H30" s="14"/>
      <c r="I30" s="15">
        <f>SUM(I31:I32)</f>
        <v>60290.81</v>
      </c>
      <c r="J30" s="15"/>
    </row>
    <row r="31" spans="2:11" ht="30.75" customHeight="1">
      <c r="B31" s="24" t="s">
        <v>50</v>
      </c>
      <c r="C31" s="13"/>
      <c r="D31" s="191" t="s">
        <v>51</v>
      </c>
      <c r="E31" s="192"/>
      <c r="F31" s="192"/>
      <c r="G31" s="193"/>
      <c r="H31" s="14"/>
      <c r="I31" s="15">
        <v>0</v>
      </c>
      <c r="J31" s="15"/>
    </row>
    <row r="32" spans="2:11" ht="15.75" customHeight="1">
      <c r="B32" s="8" t="s">
        <v>52</v>
      </c>
      <c r="C32" s="13"/>
      <c r="D32" s="191" t="s">
        <v>53</v>
      </c>
      <c r="E32" s="192"/>
      <c r="F32" s="192"/>
      <c r="G32" s="193"/>
      <c r="H32" s="14"/>
      <c r="I32" s="15">
        <v>60290.81</v>
      </c>
      <c r="J32" s="15"/>
    </row>
    <row r="33" spans="2:10" ht="15.75" customHeight="1">
      <c r="B33" s="8" t="s">
        <v>54</v>
      </c>
      <c r="C33" s="13"/>
      <c r="D33" s="191" t="s">
        <v>55</v>
      </c>
      <c r="E33" s="192"/>
      <c r="F33" s="192"/>
      <c r="G33" s="193"/>
      <c r="H33" s="14"/>
      <c r="I33" s="15" t="s">
        <v>35</v>
      </c>
      <c r="J33" s="15"/>
    </row>
    <row r="34" spans="2:10" ht="15.75" customHeight="1">
      <c r="B34" s="8" t="s">
        <v>56</v>
      </c>
      <c r="C34" s="13"/>
      <c r="D34" s="191" t="s">
        <v>57</v>
      </c>
      <c r="E34" s="192"/>
      <c r="F34" s="192"/>
      <c r="G34" s="193"/>
      <c r="H34" s="14"/>
      <c r="I34" s="15" t="s">
        <v>35</v>
      </c>
      <c r="J34" s="15"/>
    </row>
    <row r="35" spans="2:10" ht="15.75" customHeight="1">
      <c r="B35" s="8" t="s">
        <v>58</v>
      </c>
      <c r="C35" s="13"/>
      <c r="D35" s="191" t="s">
        <v>59</v>
      </c>
      <c r="E35" s="192"/>
      <c r="F35" s="192"/>
      <c r="G35" s="193"/>
      <c r="H35" s="14"/>
      <c r="I35" s="15">
        <v>2048.5</v>
      </c>
      <c r="J35" s="15"/>
    </row>
    <row r="36" spans="2:10" ht="15.75" customHeight="1">
      <c r="B36" s="8" t="s">
        <v>60</v>
      </c>
      <c r="C36" s="13"/>
      <c r="D36" s="191" t="s">
        <v>61</v>
      </c>
      <c r="E36" s="192"/>
      <c r="F36" s="192"/>
      <c r="G36" s="193"/>
      <c r="H36" s="14"/>
      <c r="I36" s="15" t="s">
        <v>35</v>
      </c>
      <c r="J36" s="15"/>
    </row>
    <row r="37" spans="2:10" ht="15.75" customHeight="1">
      <c r="B37" s="9" t="s">
        <v>62</v>
      </c>
      <c r="C37" s="10" t="s">
        <v>63</v>
      </c>
      <c r="D37" s="194" t="s">
        <v>64</v>
      </c>
      <c r="E37" s="195"/>
      <c r="F37" s="195"/>
      <c r="G37" s="196"/>
      <c r="H37" s="11" t="s">
        <v>287</v>
      </c>
      <c r="I37" s="12">
        <f>SUM(I38,I41,I45,I46,I47,I48,I49,I50,I51,I52)</f>
        <v>1219692.3799999999</v>
      </c>
      <c r="J37" s="12"/>
    </row>
    <row r="38" spans="2:10" ht="15.75" customHeight="1">
      <c r="B38" s="8" t="s">
        <v>65</v>
      </c>
      <c r="C38" s="13" t="s">
        <v>66</v>
      </c>
      <c r="D38" s="197" t="s">
        <v>67</v>
      </c>
      <c r="E38" s="198"/>
      <c r="F38" s="198"/>
      <c r="G38" s="199"/>
      <c r="H38" s="14"/>
      <c r="I38" s="16">
        <f>SUM(I39:I40)</f>
        <v>1011609.13</v>
      </c>
      <c r="J38" s="16"/>
    </row>
    <row r="39" spans="2:10" ht="15.75" customHeight="1">
      <c r="B39" s="8" t="s">
        <v>68</v>
      </c>
      <c r="C39" s="13" t="s">
        <v>69</v>
      </c>
      <c r="D39" s="197" t="s">
        <v>70</v>
      </c>
      <c r="E39" s="198"/>
      <c r="F39" s="198"/>
      <c r="G39" s="199"/>
      <c r="H39" s="14"/>
      <c r="I39" s="16">
        <v>1011609.13</v>
      </c>
      <c r="J39" s="16"/>
    </row>
    <row r="40" spans="2:10" ht="15.75" customHeight="1">
      <c r="B40" s="8" t="s">
        <v>71</v>
      </c>
      <c r="C40" s="13" t="s">
        <v>72</v>
      </c>
      <c r="D40" s="197" t="s">
        <v>73</v>
      </c>
      <c r="E40" s="198"/>
      <c r="F40" s="198"/>
      <c r="G40" s="199"/>
      <c r="H40" s="14"/>
      <c r="I40" s="16" t="s">
        <v>35</v>
      </c>
      <c r="J40" s="16"/>
    </row>
    <row r="41" spans="2:10" ht="15.75" customHeight="1">
      <c r="B41" s="8" t="s">
        <v>74</v>
      </c>
      <c r="C41" s="13" t="s">
        <v>75</v>
      </c>
      <c r="D41" s="191" t="s">
        <v>76</v>
      </c>
      <c r="E41" s="192"/>
      <c r="F41" s="192"/>
      <c r="G41" s="193"/>
      <c r="H41" s="14"/>
      <c r="I41" s="16">
        <f>SUM(I42:I44)</f>
        <v>177946.12</v>
      </c>
      <c r="J41" s="16"/>
    </row>
    <row r="42" spans="2:10" ht="15.75" customHeight="1">
      <c r="B42" s="8" t="s">
        <v>77</v>
      </c>
      <c r="C42" s="13" t="s">
        <v>78</v>
      </c>
      <c r="D42" s="191" t="s">
        <v>79</v>
      </c>
      <c r="E42" s="192"/>
      <c r="F42" s="192"/>
      <c r="G42" s="193"/>
      <c r="H42" s="14"/>
      <c r="I42" s="16">
        <v>177946.12</v>
      </c>
      <c r="J42" s="16"/>
    </row>
    <row r="43" spans="2:10" ht="15.75" customHeight="1">
      <c r="B43" s="8" t="s">
        <v>80</v>
      </c>
      <c r="C43" s="13" t="s">
        <v>81</v>
      </c>
      <c r="D43" s="191" t="s">
        <v>82</v>
      </c>
      <c r="E43" s="192"/>
      <c r="F43" s="192"/>
      <c r="G43" s="193"/>
      <c r="H43" s="14"/>
      <c r="I43" s="16" t="s">
        <v>35</v>
      </c>
      <c r="J43" s="16"/>
    </row>
    <row r="44" spans="2:10" ht="15.75" customHeight="1">
      <c r="B44" s="8" t="s">
        <v>83</v>
      </c>
      <c r="C44" s="13" t="s">
        <v>84</v>
      </c>
      <c r="D44" s="191" t="s">
        <v>85</v>
      </c>
      <c r="E44" s="192"/>
      <c r="F44" s="192"/>
      <c r="G44" s="193"/>
      <c r="H44" s="14"/>
      <c r="I44" s="16" t="s">
        <v>35</v>
      </c>
      <c r="J44" s="16"/>
    </row>
    <row r="45" spans="2:10" ht="15.75" customHeight="1">
      <c r="B45" s="228" t="s">
        <v>86</v>
      </c>
      <c r="C45" s="229" t="s">
        <v>87</v>
      </c>
      <c r="D45" s="230" t="s">
        <v>88</v>
      </c>
      <c r="E45" s="231"/>
      <c r="F45" s="231"/>
      <c r="G45" s="232"/>
      <c r="H45" s="14"/>
      <c r="I45" s="16">
        <v>29918.73</v>
      </c>
      <c r="J45" s="16"/>
    </row>
    <row r="46" spans="2:10" ht="15.75" customHeight="1">
      <c r="B46" s="228" t="s">
        <v>89</v>
      </c>
      <c r="C46" s="229" t="s">
        <v>90</v>
      </c>
      <c r="D46" s="233" t="s">
        <v>91</v>
      </c>
      <c r="E46" s="234"/>
      <c r="F46" s="234"/>
      <c r="G46" s="235"/>
      <c r="H46" s="14"/>
      <c r="I46" s="16" t="s">
        <v>35</v>
      </c>
      <c r="J46" s="16"/>
    </row>
    <row r="47" spans="2:10" ht="32.25" customHeight="1">
      <c r="B47" s="228" t="s">
        <v>92</v>
      </c>
      <c r="C47" s="229" t="s">
        <v>93</v>
      </c>
      <c r="D47" s="230" t="s">
        <v>94</v>
      </c>
      <c r="E47" s="231"/>
      <c r="F47" s="231"/>
      <c r="G47" s="232"/>
      <c r="H47" s="14"/>
      <c r="I47" s="16">
        <v>218.4</v>
      </c>
      <c r="J47" s="16"/>
    </row>
    <row r="48" spans="2:10" ht="15.75" customHeight="1">
      <c r="B48" s="228" t="s">
        <v>95</v>
      </c>
      <c r="C48" s="229" t="s">
        <v>96</v>
      </c>
      <c r="D48" s="230" t="s">
        <v>97</v>
      </c>
      <c r="E48" s="231"/>
      <c r="F48" s="231"/>
      <c r="G48" s="232"/>
      <c r="H48" s="14"/>
      <c r="I48" s="16" t="s">
        <v>35</v>
      </c>
      <c r="J48" s="16"/>
    </row>
    <row r="49" spans="2:10" ht="15.75" customHeight="1">
      <c r="B49" s="228" t="s">
        <v>98</v>
      </c>
      <c r="C49" s="229" t="s">
        <v>99</v>
      </c>
      <c r="D49" s="230" t="s">
        <v>100</v>
      </c>
      <c r="E49" s="231"/>
      <c r="F49" s="231"/>
      <c r="G49" s="232"/>
      <c r="H49" s="14"/>
      <c r="I49" s="16">
        <v>0</v>
      </c>
      <c r="J49" s="16"/>
    </row>
    <row r="50" spans="2:10" ht="31.5" customHeight="1">
      <c r="B50" s="228" t="s">
        <v>101</v>
      </c>
      <c r="C50" s="229" t="s">
        <v>102</v>
      </c>
      <c r="D50" s="230" t="s">
        <v>103</v>
      </c>
      <c r="E50" s="231"/>
      <c r="F50" s="231"/>
      <c r="G50" s="232"/>
      <c r="H50" s="14"/>
      <c r="I50" s="16" t="s">
        <v>35</v>
      </c>
      <c r="J50" s="16"/>
    </row>
    <row r="51" spans="2:10" ht="15.75" customHeight="1">
      <c r="B51" s="228" t="s">
        <v>104</v>
      </c>
      <c r="C51" s="229" t="s">
        <v>105</v>
      </c>
      <c r="D51" s="236" t="s">
        <v>106</v>
      </c>
      <c r="E51" s="237"/>
      <c r="F51" s="237"/>
      <c r="G51" s="238"/>
      <c r="H51" s="14"/>
      <c r="I51" s="16" t="s">
        <v>35</v>
      </c>
      <c r="J51" s="16"/>
    </row>
    <row r="52" spans="2:10" ht="32.1" customHeight="1">
      <c r="B52" s="228" t="s">
        <v>107</v>
      </c>
      <c r="C52" s="229"/>
      <c r="D52" s="239" t="s">
        <v>108</v>
      </c>
      <c r="E52" s="240"/>
      <c r="F52" s="240"/>
      <c r="G52" s="241"/>
      <c r="H52" s="14"/>
      <c r="I52" s="16" t="s">
        <v>35</v>
      </c>
      <c r="J52" s="16"/>
    </row>
    <row r="53" spans="2:10" ht="15.75" customHeight="1">
      <c r="B53" s="26" t="s">
        <v>109</v>
      </c>
      <c r="C53" s="27" t="s">
        <v>110</v>
      </c>
      <c r="D53" s="201" t="s">
        <v>111</v>
      </c>
      <c r="E53" s="202"/>
      <c r="F53" s="202"/>
      <c r="G53" s="203"/>
      <c r="H53" s="26"/>
      <c r="I53" s="28">
        <f>I18-I37</f>
        <v>3988.7200000002049</v>
      </c>
      <c r="J53" s="28"/>
    </row>
    <row r="54" spans="2:10" ht="32.25" customHeight="1">
      <c r="B54" s="26" t="s">
        <v>112</v>
      </c>
      <c r="C54" s="29" t="s">
        <v>113</v>
      </c>
      <c r="D54" s="204" t="s">
        <v>114</v>
      </c>
      <c r="E54" s="205"/>
      <c r="F54" s="205"/>
      <c r="G54" s="206"/>
      <c r="H54" s="30"/>
      <c r="I54" s="28" t="s">
        <v>35</v>
      </c>
      <c r="J54" s="28"/>
    </row>
    <row r="55" spans="2:10" ht="15.75" customHeight="1">
      <c r="B55" s="26" t="s">
        <v>115</v>
      </c>
      <c r="C55" s="27" t="s">
        <v>116</v>
      </c>
      <c r="D55" s="201" t="s">
        <v>116</v>
      </c>
      <c r="E55" s="202"/>
      <c r="F55" s="202"/>
      <c r="G55" s="203"/>
      <c r="H55" s="30"/>
      <c r="I55" s="31" t="s">
        <v>35</v>
      </c>
      <c r="J55" s="31"/>
    </row>
    <row r="56" spans="2:10" ht="15.75" customHeight="1">
      <c r="B56" s="26" t="s">
        <v>117</v>
      </c>
      <c r="C56" s="29" t="s">
        <v>118</v>
      </c>
      <c r="D56" s="207" t="s">
        <v>118</v>
      </c>
      <c r="E56" s="208"/>
      <c r="F56" s="208"/>
      <c r="G56" s="209"/>
      <c r="H56" s="30"/>
      <c r="I56" s="31" t="s">
        <v>35</v>
      </c>
      <c r="J56" s="31"/>
    </row>
    <row r="57" spans="2:10" ht="15.75" customHeight="1">
      <c r="B57" s="26" t="s">
        <v>119</v>
      </c>
      <c r="C57" s="27" t="s">
        <v>120</v>
      </c>
      <c r="D57" s="201" t="s">
        <v>120</v>
      </c>
      <c r="E57" s="202"/>
      <c r="F57" s="202"/>
      <c r="G57" s="203"/>
      <c r="H57" s="30"/>
      <c r="I57" s="28">
        <f>SUM(I53,I54,I55,I56)</f>
        <v>3988.7200000002049</v>
      </c>
      <c r="J57" s="28"/>
    </row>
    <row r="58" spans="2:10" ht="11.1" customHeight="1">
      <c r="B58" s="200" t="s">
        <v>121</v>
      </c>
      <c r="C58" s="200"/>
      <c r="D58" s="200"/>
      <c r="E58" s="200"/>
      <c r="F58" s="200"/>
      <c r="G58" s="200"/>
      <c r="H58" s="200"/>
      <c r="I58" s="200"/>
      <c r="J58" s="200"/>
    </row>
    <row r="59" spans="2:10" ht="11.1" customHeight="1">
      <c r="B59" s="242"/>
      <c r="C59" s="242"/>
      <c r="D59" s="242"/>
      <c r="E59" s="242"/>
      <c r="F59" s="242"/>
      <c r="G59" s="242"/>
      <c r="H59" s="242"/>
      <c r="I59" s="242"/>
      <c r="J59" s="242"/>
    </row>
    <row r="60" spans="2:10" s="3" customFormat="1" ht="17.25" customHeight="1">
      <c r="B60" s="247" t="s">
        <v>130</v>
      </c>
      <c r="C60" s="247"/>
      <c r="D60" s="247"/>
      <c r="E60" s="247"/>
      <c r="F60" s="247"/>
      <c r="G60" s="247"/>
      <c r="H60" s="248"/>
      <c r="I60" s="246" t="s">
        <v>122</v>
      </c>
      <c r="J60" s="246"/>
    </row>
    <row r="61" spans="2:10" s="224" customFormat="1" ht="13.5" customHeight="1">
      <c r="B61" s="221" t="s">
        <v>123</v>
      </c>
      <c r="C61" s="221"/>
      <c r="D61" s="221"/>
      <c r="E61" s="221"/>
      <c r="F61" s="221"/>
      <c r="G61" s="221"/>
      <c r="H61" s="222" t="s">
        <v>124</v>
      </c>
      <c r="I61" s="223" t="s">
        <v>125</v>
      </c>
      <c r="J61" s="223"/>
    </row>
    <row r="62" spans="2:10" s="224" customFormat="1" ht="13.5" customHeight="1">
      <c r="B62" s="243"/>
      <c r="C62" s="243"/>
      <c r="D62" s="243"/>
      <c r="E62" s="243"/>
      <c r="F62" s="243"/>
      <c r="G62" s="243"/>
      <c r="H62" s="222"/>
      <c r="I62" s="222"/>
      <c r="J62" s="222"/>
    </row>
    <row r="63" spans="2:10" s="3" customFormat="1" ht="15" customHeight="1">
      <c r="B63" s="244" t="s">
        <v>129</v>
      </c>
      <c r="C63" s="244"/>
      <c r="D63" s="244"/>
      <c r="E63" s="244"/>
      <c r="F63" s="244"/>
      <c r="G63" s="244"/>
      <c r="H63" s="245"/>
      <c r="I63" s="246" t="s">
        <v>126</v>
      </c>
      <c r="J63" s="246"/>
    </row>
    <row r="64" spans="2:10" s="224" customFormat="1" ht="15.6" customHeight="1">
      <c r="B64" s="225" t="s">
        <v>127</v>
      </c>
      <c r="C64" s="225"/>
      <c r="D64" s="225"/>
      <c r="E64" s="225"/>
      <c r="F64" s="225"/>
      <c r="G64" s="225"/>
      <c r="H64" s="226" t="s">
        <v>128</v>
      </c>
      <c r="I64" s="227" t="s">
        <v>125</v>
      </c>
      <c r="J64" s="227"/>
    </row>
  </sheetData>
  <mergeCells count="62">
    <mergeCell ref="B64:G64"/>
    <mergeCell ref="I64:J64"/>
    <mergeCell ref="B60:G60"/>
    <mergeCell ref="I60:J60"/>
    <mergeCell ref="B61:G61"/>
    <mergeCell ref="I61:J61"/>
    <mergeCell ref="B63:G63"/>
    <mergeCell ref="I63:J63"/>
    <mergeCell ref="B58:J58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46:G46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34:G34"/>
    <mergeCell ref="D18:G18"/>
    <mergeCell ref="D19:G19"/>
    <mergeCell ref="D20:G20"/>
    <mergeCell ref="D21:G21"/>
    <mergeCell ref="D22:G22"/>
    <mergeCell ref="D23:G23"/>
    <mergeCell ref="D24:G24"/>
    <mergeCell ref="D25:G25"/>
    <mergeCell ref="D31:G31"/>
    <mergeCell ref="D32:G32"/>
    <mergeCell ref="D33:G33"/>
    <mergeCell ref="D30:G30"/>
    <mergeCell ref="D17:G17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C16"/>
    <mergeCell ref="D16:G16"/>
    <mergeCell ref="B6:J6"/>
    <mergeCell ref="D1:J1"/>
    <mergeCell ref="B3:J3"/>
    <mergeCell ref="B4:J4"/>
    <mergeCell ref="B5:J5"/>
  </mergeCells>
  <printOptions horizontalCentered="1"/>
  <pageMargins left="0.25" right="0.25" top="0.75" bottom="0.75" header="0.3" footer="0.3"/>
  <pageSetup paperSize="9" scale="67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2851-3402-430D-BA1E-4CAFF0F7F090}">
  <sheetPr>
    <pageSetUpPr fitToPage="1"/>
  </sheetPr>
  <dimension ref="A1:N102"/>
  <sheetViews>
    <sheetView topLeftCell="A25" workbookViewId="0">
      <selection activeCell="Q3" sqref="Q3"/>
    </sheetView>
  </sheetViews>
  <sheetFormatPr defaultColWidth="9.7109375" defaultRowHeight="15"/>
  <cols>
    <col min="1" max="1" width="6" style="126" customWidth="1"/>
    <col min="2" max="2" width="32.85546875" style="2" customWidth="1"/>
    <col min="3" max="10" width="15.7109375" style="2" customWidth="1"/>
    <col min="11" max="11" width="13.140625" style="2" customWidth="1"/>
    <col min="12" max="13" width="15.7109375" style="2" customWidth="1"/>
    <col min="14" max="14" width="20.28515625" style="2" customWidth="1"/>
    <col min="15" max="16384" width="9.7109375" style="2"/>
  </cols>
  <sheetData>
    <row r="1" spans="1:14" ht="28.5" customHeight="1">
      <c r="J1" s="127"/>
      <c r="K1" s="212" t="s">
        <v>248</v>
      </c>
      <c r="L1" s="212"/>
      <c r="M1" s="212"/>
    </row>
    <row r="2" spans="1:14" ht="15" customHeight="1">
      <c r="K2" s="2" t="s">
        <v>249</v>
      </c>
    </row>
    <row r="3" spans="1:14" ht="15" customHeight="1">
      <c r="A3" s="213" t="s">
        <v>250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4" ht="17.25" customHeight="1">
      <c r="A4" s="214" t="s">
        <v>4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</row>
    <row r="5" spans="1:14" ht="17.25" customHeight="1">
      <c r="A5" s="220">
        <v>46112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</row>
    <row r="6" spans="1:14" ht="15" customHeight="1">
      <c r="A6" s="213" t="s">
        <v>251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</row>
    <row r="7" spans="1:14" ht="5.25" customHeight="1"/>
    <row r="8" spans="1:14" ht="15" customHeight="1">
      <c r="A8" s="215" t="s">
        <v>13</v>
      </c>
      <c r="B8" s="215" t="s">
        <v>252</v>
      </c>
      <c r="C8" s="215" t="s">
        <v>253</v>
      </c>
      <c r="D8" s="217" t="s">
        <v>254</v>
      </c>
      <c r="E8" s="218"/>
      <c r="F8" s="218"/>
      <c r="G8" s="218"/>
      <c r="H8" s="218"/>
      <c r="I8" s="218"/>
      <c r="J8" s="218"/>
      <c r="K8" s="218"/>
      <c r="L8" s="219"/>
      <c r="M8" s="215" t="s">
        <v>255</v>
      </c>
    </row>
    <row r="9" spans="1:14" ht="109.5" customHeight="1">
      <c r="A9" s="216"/>
      <c r="B9" s="216"/>
      <c r="C9" s="216"/>
      <c r="D9" s="128" t="s">
        <v>256</v>
      </c>
      <c r="E9" s="128" t="s">
        <v>257</v>
      </c>
      <c r="F9" s="128" t="s">
        <v>258</v>
      </c>
      <c r="G9" s="128" t="s">
        <v>259</v>
      </c>
      <c r="H9" s="128" t="s">
        <v>260</v>
      </c>
      <c r="I9" s="129" t="s">
        <v>289</v>
      </c>
      <c r="J9" s="128" t="s">
        <v>261</v>
      </c>
      <c r="K9" s="128" t="s">
        <v>262</v>
      </c>
      <c r="L9" s="130" t="s">
        <v>263</v>
      </c>
      <c r="M9" s="216"/>
    </row>
    <row r="10" spans="1:14" ht="15" customHeight="1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  <c r="I10" s="43">
        <v>9</v>
      </c>
      <c r="J10" s="43">
        <v>10</v>
      </c>
      <c r="K10" s="131" t="s">
        <v>264</v>
      </c>
      <c r="L10" s="43">
        <v>12</v>
      </c>
      <c r="M10" s="43">
        <v>13</v>
      </c>
    </row>
    <row r="11" spans="1:14" ht="18" customHeight="1">
      <c r="A11" s="132" t="s">
        <v>18</v>
      </c>
      <c r="B11" s="133" t="s">
        <v>265</v>
      </c>
      <c r="C11" s="134">
        <f t="shared" ref="C11:L11" si="0">SUM(C12:C13)</f>
        <v>293278.24</v>
      </c>
      <c r="D11" s="134">
        <f t="shared" si="0"/>
        <v>546028.77</v>
      </c>
      <c r="E11" s="134">
        <f t="shared" si="0"/>
        <v>0</v>
      </c>
      <c r="F11" s="134">
        <f t="shared" si="0"/>
        <v>588.80999999999995</v>
      </c>
      <c r="G11" s="134">
        <f t="shared" si="0"/>
        <v>0</v>
      </c>
      <c r="H11" s="134">
        <f t="shared" si="0"/>
        <v>0</v>
      </c>
      <c r="I11" s="134">
        <f t="shared" si="0"/>
        <v>-559049.94000000006</v>
      </c>
      <c r="J11" s="134">
        <f t="shared" si="0"/>
        <v>0</v>
      </c>
      <c r="K11" s="134">
        <f t="shared" si="0"/>
        <v>0</v>
      </c>
      <c r="L11" s="134">
        <f t="shared" si="0"/>
        <v>0</v>
      </c>
      <c r="M11" s="134">
        <f t="shared" ref="M11:M25" si="1">SUM(C11:L11)</f>
        <v>280845.88</v>
      </c>
      <c r="N11" s="135"/>
    </row>
    <row r="12" spans="1:14" ht="19.5" customHeight="1">
      <c r="A12" s="136" t="s">
        <v>21</v>
      </c>
      <c r="B12" s="137" t="s">
        <v>266</v>
      </c>
      <c r="C12" s="138">
        <v>281900.67</v>
      </c>
      <c r="D12" s="138">
        <v>0</v>
      </c>
      <c r="E12" s="138">
        <f>43692+4957.01</f>
        <v>48649.01</v>
      </c>
      <c r="F12" s="138">
        <v>588.80999999999995</v>
      </c>
      <c r="G12" s="138" t="s">
        <v>35</v>
      </c>
      <c r="H12" s="138" t="s">
        <v>35</v>
      </c>
      <c r="I12" s="138">
        <v>-56284.67</v>
      </c>
      <c r="J12" s="138" t="s">
        <v>35</v>
      </c>
      <c r="K12" s="138" t="s">
        <v>35</v>
      </c>
      <c r="L12" s="138">
        <v>0</v>
      </c>
      <c r="M12" s="138">
        <f t="shared" si="1"/>
        <v>274853.82</v>
      </c>
      <c r="N12" s="139"/>
    </row>
    <row r="13" spans="1:14" ht="19.5" customHeight="1">
      <c r="A13" s="136" t="s">
        <v>38</v>
      </c>
      <c r="B13" s="137" t="s">
        <v>267</v>
      </c>
      <c r="C13" s="138">
        <v>11377.57</v>
      </c>
      <c r="D13" s="138">
        <f>541071.76+4957.01</f>
        <v>546028.77</v>
      </c>
      <c r="E13" s="138">
        <f>-43692-4957.01</f>
        <v>-48649.01</v>
      </c>
      <c r="F13" s="138" t="s">
        <v>35</v>
      </c>
      <c r="G13" s="138" t="s">
        <v>35</v>
      </c>
      <c r="H13" s="138" t="s">
        <v>35</v>
      </c>
      <c r="I13" s="138">
        <v>-502765.27</v>
      </c>
      <c r="J13" s="138" t="s">
        <v>35</v>
      </c>
      <c r="K13" s="138" t="s">
        <v>35</v>
      </c>
      <c r="L13" s="138">
        <v>0</v>
      </c>
      <c r="M13" s="138">
        <f t="shared" si="1"/>
        <v>5992.0599999999395</v>
      </c>
      <c r="N13" s="135"/>
    </row>
    <row r="14" spans="1:14" ht="17.25" customHeight="1">
      <c r="A14" s="132" t="s">
        <v>62</v>
      </c>
      <c r="B14" s="133" t="s">
        <v>268</v>
      </c>
      <c r="C14" s="134">
        <f t="shared" ref="C14:L14" si="2">SUM(C15:C16)</f>
        <v>824488.43</v>
      </c>
      <c r="D14" s="134">
        <f t="shared" si="2"/>
        <v>229684.75</v>
      </c>
      <c r="E14" s="134">
        <f>SUM(E15:E16)</f>
        <v>0</v>
      </c>
      <c r="F14" s="134">
        <f t="shared" si="2"/>
        <v>533.11</v>
      </c>
      <c r="G14" s="134">
        <f t="shared" si="2"/>
        <v>0</v>
      </c>
      <c r="H14" s="134">
        <f t="shared" si="2"/>
        <v>0</v>
      </c>
      <c r="I14" s="134">
        <f t="shared" si="2"/>
        <v>-230887.95</v>
      </c>
      <c r="J14" s="134">
        <f t="shared" si="2"/>
        <v>0</v>
      </c>
      <c r="K14" s="134">
        <f t="shared" si="2"/>
        <v>0</v>
      </c>
      <c r="L14" s="134">
        <f t="shared" si="2"/>
        <v>0</v>
      </c>
      <c r="M14" s="134">
        <f t="shared" si="1"/>
        <v>823818.34000000032</v>
      </c>
      <c r="N14" s="135"/>
    </row>
    <row r="15" spans="1:14" ht="18" customHeight="1">
      <c r="A15" s="136" t="s">
        <v>269</v>
      </c>
      <c r="B15" s="137" t="s">
        <v>266</v>
      </c>
      <c r="C15" s="138">
        <v>822845.62</v>
      </c>
      <c r="D15" s="138">
        <v>16483.240000000002</v>
      </c>
      <c r="E15" s="138" t="s">
        <v>35</v>
      </c>
      <c r="F15" s="138">
        <v>533.11</v>
      </c>
      <c r="G15" s="138" t="s">
        <v>35</v>
      </c>
      <c r="H15" s="138" t="s">
        <v>35</v>
      </c>
      <c r="I15" s="138">
        <v>-33010.01</v>
      </c>
      <c r="J15" s="138" t="s">
        <v>35</v>
      </c>
      <c r="K15" s="138" t="s">
        <v>35</v>
      </c>
      <c r="L15" s="138">
        <v>0</v>
      </c>
      <c r="M15" s="138">
        <f t="shared" si="1"/>
        <v>806851.96</v>
      </c>
      <c r="N15" s="135"/>
    </row>
    <row r="16" spans="1:14" ht="18.75" customHeight="1">
      <c r="A16" s="136" t="s">
        <v>74</v>
      </c>
      <c r="B16" s="137" t="s">
        <v>267</v>
      </c>
      <c r="C16" s="138">
        <v>1642.81</v>
      </c>
      <c r="D16" s="138">
        <v>213201.51</v>
      </c>
      <c r="E16" s="138" t="s">
        <v>35</v>
      </c>
      <c r="F16" s="138" t="s">
        <v>35</v>
      </c>
      <c r="G16" s="138" t="s">
        <v>35</v>
      </c>
      <c r="H16" s="138" t="s">
        <v>35</v>
      </c>
      <c r="I16" s="138">
        <v>-197877.94</v>
      </c>
      <c r="J16" s="138" t="s">
        <v>35</v>
      </c>
      <c r="K16" s="138" t="s">
        <v>35</v>
      </c>
      <c r="L16" s="138">
        <v>0</v>
      </c>
      <c r="M16" s="138">
        <f t="shared" si="1"/>
        <v>16966.380000000005</v>
      </c>
      <c r="N16" s="135"/>
    </row>
    <row r="17" spans="1:14" ht="45" customHeight="1">
      <c r="A17" s="132" t="s">
        <v>109</v>
      </c>
      <c r="B17" s="133" t="s">
        <v>270</v>
      </c>
      <c r="C17" s="134">
        <f t="shared" ref="C17:L17" si="3">SUM(C18:C19)</f>
        <v>306310.29000000004</v>
      </c>
      <c r="D17" s="134">
        <f t="shared" si="3"/>
        <v>20270.259999999998</v>
      </c>
      <c r="E17" s="134">
        <f t="shared" si="3"/>
        <v>0</v>
      </c>
      <c r="F17" s="134">
        <f t="shared" si="3"/>
        <v>3336.28</v>
      </c>
      <c r="G17" s="134">
        <f t="shared" si="3"/>
        <v>0</v>
      </c>
      <c r="H17" s="134">
        <f t="shared" si="3"/>
        <v>0</v>
      </c>
      <c r="I17" s="134">
        <f t="shared" si="3"/>
        <v>-15601.150000000001</v>
      </c>
      <c r="J17" s="134">
        <f t="shared" si="3"/>
        <v>0</v>
      </c>
      <c r="K17" s="134">
        <f t="shared" si="3"/>
        <v>0</v>
      </c>
      <c r="L17" s="134">
        <f t="shared" si="3"/>
        <v>0</v>
      </c>
      <c r="M17" s="134">
        <f t="shared" si="1"/>
        <v>314315.68000000005</v>
      </c>
      <c r="N17" s="135"/>
    </row>
    <row r="18" spans="1:14" ht="18.75" customHeight="1">
      <c r="A18" s="136" t="s">
        <v>167</v>
      </c>
      <c r="B18" s="137" t="s">
        <v>266</v>
      </c>
      <c r="C18" s="138">
        <v>264211.82</v>
      </c>
      <c r="D18" s="138">
        <v>-4.5474735088645998E-13</v>
      </c>
      <c r="E18" s="138">
        <v>12396.03</v>
      </c>
      <c r="F18" s="138">
        <v>3336.28</v>
      </c>
      <c r="G18" s="138" t="s">
        <v>35</v>
      </c>
      <c r="H18" s="138" t="s">
        <v>35</v>
      </c>
      <c r="I18" s="138">
        <v>-6436.45</v>
      </c>
      <c r="J18" s="138" t="s">
        <v>35</v>
      </c>
      <c r="K18" s="138" t="s">
        <v>35</v>
      </c>
      <c r="L18" s="138" t="s">
        <v>35</v>
      </c>
      <c r="M18" s="138">
        <f t="shared" si="1"/>
        <v>273507.68000000005</v>
      </c>
      <c r="N18" s="135"/>
    </row>
    <row r="19" spans="1:14" ht="18.75" customHeight="1">
      <c r="A19" s="136" t="s">
        <v>169</v>
      </c>
      <c r="B19" s="137" t="s">
        <v>267</v>
      </c>
      <c r="C19" s="138">
        <v>42098.47</v>
      </c>
      <c r="D19" s="138">
        <v>20270.259999999998</v>
      </c>
      <c r="E19" s="138">
        <v>-12396.03</v>
      </c>
      <c r="F19" s="138" t="s">
        <v>35</v>
      </c>
      <c r="G19" s="138" t="s">
        <v>35</v>
      </c>
      <c r="H19" s="138" t="s">
        <v>35</v>
      </c>
      <c r="I19" s="138">
        <v>-9164.7000000000007</v>
      </c>
      <c r="J19" s="138" t="s">
        <v>35</v>
      </c>
      <c r="K19" s="138" t="s">
        <v>35</v>
      </c>
      <c r="L19" s="138" t="s">
        <v>35</v>
      </c>
      <c r="M19" s="138">
        <f t="shared" si="1"/>
        <v>40808</v>
      </c>
      <c r="N19" s="135"/>
    </row>
    <row r="20" spans="1:14" ht="33" customHeight="1">
      <c r="A20" s="132" t="s">
        <v>187</v>
      </c>
      <c r="B20" s="133" t="s">
        <v>271</v>
      </c>
      <c r="C20" s="134">
        <f t="shared" ref="C20:L20" si="4">SUM(C21:C22)</f>
        <v>0</v>
      </c>
      <c r="D20" s="134">
        <f t="shared" si="4"/>
        <v>0</v>
      </c>
      <c r="E20" s="134">
        <f t="shared" si="4"/>
        <v>0</v>
      </c>
      <c r="F20" s="134">
        <f t="shared" si="4"/>
        <v>0</v>
      </c>
      <c r="G20" s="134">
        <f t="shared" si="4"/>
        <v>0</v>
      </c>
      <c r="H20" s="134">
        <f t="shared" si="4"/>
        <v>0</v>
      </c>
      <c r="I20" s="134">
        <f t="shared" si="4"/>
        <v>0</v>
      </c>
      <c r="J20" s="134">
        <f t="shared" si="4"/>
        <v>0</v>
      </c>
      <c r="K20" s="134">
        <f t="shared" si="4"/>
        <v>0</v>
      </c>
      <c r="L20" s="134">
        <f t="shared" si="4"/>
        <v>0</v>
      </c>
      <c r="M20" s="134">
        <f t="shared" si="1"/>
        <v>0</v>
      </c>
      <c r="N20" s="135"/>
    </row>
    <row r="21" spans="1:14" ht="22.5" customHeight="1">
      <c r="A21" s="136" t="s">
        <v>272</v>
      </c>
      <c r="B21" s="137" t="s">
        <v>266</v>
      </c>
      <c r="C21" s="138" t="s">
        <v>35</v>
      </c>
      <c r="D21" s="138" t="s">
        <v>35</v>
      </c>
      <c r="E21" s="138" t="s">
        <v>35</v>
      </c>
      <c r="F21" s="138" t="s">
        <v>35</v>
      </c>
      <c r="G21" s="138" t="s">
        <v>35</v>
      </c>
      <c r="H21" s="138" t="s">
        <v>35</v>
      </c>
      <c r="I21" s="138" t="s">
        <v>35</v>
      </c>
      <c r="J21" s="138" t="s">
        <v>35</v>
      </c>
      <c r="K21" s="138" t="s">
        <v>35</v>
      </c>
      <c r="L21" s="138" t="s">
        <v>35</v>
      </c>
      <c r="M21" s="138">
        <f t="shared" si="1"/>
        <v>0</v>
      </c>
      <c r="N21" s="135"/>
    </row>
    <row r="22" spans="1:14" ht="21.75" customHeight="1">
      <c r="A22" s="136" t="s">
        <v>273</v>
      </c>
      <c r="B22" s="137" t="s">
        <v>267</v>
      </c>
      <c r="C22" s="138" t="s">
        <v>35</v>
      </c>
      <c r="D22" s="138" t="s">
        <v>35</v>
      </c>
      <c r="E22" s="138" t="s">
        <v>35</v>
      </c>
      <c r="F22" s="138" t="s">
        <v>35</v>
      </c>
      <c r="G22" s="138" t="s">
        <v>35</v>
      </c>
      <c r="H22" s="138" t="s">
        <v>35</v>
      </c>
      <c r="I22" s="138" t="s">
        <v>35</v>
      </c>
      <c r="J22" s="138" t="s">
        <v>35</v>
      </c>
      <c r="K22" s="138" t="s">
        <v>35</v>
      </c>
      <c r="L22" s="138" t="s">
        <v>35</v>
      </c>
      <c r="M22" s="138">
        <f t="shared" si="1"/>
        <v>0</v>
      </c>
      <c r="N22" s="135"/>
    </row>
    <row r="23" spans="1:14" ht="31.5" customHeight="1">
      <c r="A23" s="132" t="s">
        <v>115</v>
      </c>
      <c r="B23" s="133" t="s">
        <v>274</v>
      </c>
      <c r="C23" s="134">
        <f t="shared" ref="C23:L23" si="5">SUM(C24:C25)</f>
        <v>10850.55</v>
      </c>
      <c r="D23" s="134">
        <f t="shared" si="5"/>
        <v>149.5</v>
      </c>
      <c r="E23" s="134">
        <f t="shared" si="5"/>
        <v>0</v>
      </c>
      <c r="F23" s="134">
        <f t="shared" si="5"/>
        <v>4959.5</v>
      </c>
      <c r="G23" s="134">
        <f t="shared" si="5"/>
        <v>0</v>
      </c>
      <c r="H23" s="134">
        <f t="shared" si="5"/>
        <v>0</v>
      </c>
      <c r="I23" s="134">
        <f t="shared" si="5"/>
        <v>-4311.8500000000004</v>
      </c>
      <c r="J23" s="134">
        <f t="shared" si="5"/>
        <v>0</v>
      </c>
      <c r="K23" s="134">
        <f t="shared" si="5"/>
        <v>0</v>
      </c>
      <c r="L23" s="134">
        <f t="shared" si="5"/>
        <v>0</v>
      </c>
      <c r="M23" s="134">
        <f t="shared" si="1"/>
        <v>11647.699999999999</v>
      </c>
      <c r="N23" s="135"/>
    </row>
    <row r="24" spans="1:14" ht="23.25" customHeight="1">
      <c r="A24" s="136" t="s">
        <v>21</v>
      </c>
      <c r="B24" s="137" t="s">
        <v>266</v>
      </c>
      <c r="C24" s="138">
        <v>5087.78</v>
      </c>
      <c r="D24" s="138">
        <v>0</v>
      </c>
      <c r="E24" s="138" t="s">
        <v>35</v>
      </c>
      <c r="F24" s="138">
        <v>4959.5</v>
      </c>
      <c r="G24" s="138" t="s">
        <v>35</v>
      </c>
      <c r="H24" s="138" t="s">
        <v>35</v>
      </c>
      <c r="I24" s="138">
        <v>-4311.8500000000004</v>
      </c>
      <c r="J24" s="138" t="s">
        <v>35</v>
      </c>
      <c r="K24" s="138" t="s">
        <v>35</v>
      </c>
      <c r="L24" s="138" t="s">
        <v>35</v>
      </c>
      <c r="M24" s="138">
        <f t="shared" si="1"/>
        <v>5735.4299999999985</v>
      </c>
      <c r="N24" s="139"/>
    </row>
    <row r="25" spans="1:14" ht="25.5" customHeight="1">
      <c r="A25" s="136" t="s">
        <v>38</v>
      </c>
      <c r="B25" s="137" t="s">
        <v>267</v>
      </c>
      <c r="C25" s="138">
        <v>5762.77</v>
      </c>
      <c r="D25" s="138">
        <v>149.5</v>
      </c>
      <c r="E25" s="138" t="s">
        <v>35</v>
      </c>
      <c r="F25" s="138" t="s">
        <v>35</v>
      </c>
      <c r="G25" s="138" t="s">
        <v>35</v>
      </c>
      <c r="H25" s="138" t="s">
        <v>35</v>
      </c>
      <c r="I25" s="138" t="s">
        <v>35</v>
      </c>
      <c r="J25" s="138" t="s">
        <v>35</v>
      </c>
      <c r="K25" s="138" t="s">
        <v>35</v>
      </c>
      <c r="L25" s="138" t="s">
        <v>35</v>
      </c>
      <c r="M25" s="138">
        <f t="shared" si="1"/>
        <v>5912.27</v>
      </c>
      <c r="N25" s="135"/>
    </row>
    <row r="26" spans="1:14" ht="15.75" customHeight="1">
      <c r="A26" s="132" t="s">
        <v>117</v>
      </c>
      <c r="B26" s="133" t="s">
        <v>275</v>
      </c>
      <c r="C26" s="134">
        <f t="shared" ref="C26:M26" si="6">SUM(C11,C14,C17,C20,C23)</f>
        <v>1434927.51</v>
      </c>
      <c r="D26" s="134">
        <f t="shared" si="6"/>
        <v>796133.28</v>
      </c>
      <c r="E26" s="134">
        <f t="shared" si="6"/>
        <v>0</v>
      </c>
      <c r="F26" s="134">
        <f t="shared" si="6"/>
        <v>9417.7000000000007</v>
      </c>
      <c r="G26" s="134">
        <f t="shared" si="6"/>
        <v>0</v>
      </c>
      <c r="H26" s="134">
        <f t="shared" si="6"/>
        <v>0</v>
      </c>
      <c r="I26" s="134">
        <f t="shared" si="6"/>
        <v>-809850.89000000013</v>
      </c>
      <c r="J26" s="134">
        <f t="shared" si="6"/>
        <v>0</v>
      </c>
      <c r="K26" s="134">
        <f t="shared" si="6"/>
        <v>0</v>
      </c>
      <c r="L26" s="134">
        <f t="shared" si="6"/>
        <v>0</v>
      </c>
      <c r="M26" s="134">
        <f t="shared" si="6"/>
        <v>1430627.6000000003</v>
      </c>
      <c r="N26" s="135"/>
    </row>
    <row r="27" spans="1:14" ht="15" customHeight="1">
      <c r="A27" s="210" t="s">
        <v>276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</row>
    <row r="28" spans="1:14" customFormat="1" ht="99" customHeight="1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</row>
    <row r="29" spans="1:14" s="103" customFormat="1" ht="12.75" customHeight="1"/>
    <row r="30" spans="1:14" ht="15" customHeight="1"/>
    <row r="31" spans="1:14" ht="15" customHeight="1"/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</sheetData>
  <mergeCells count="11">
    <mergeCell ref="A27:M28"/>
    <mergeCell ref="K1:M1"/>
    <mergeCell ref="A3:M3"/>
    <mergeCell ref="A4:M4"/>
    <mergeCell ref="A5:M5"/>
    <mergeCell ref="A6:M6"/>
    <mergeCell ref="A8:A9"/>
    <mergeCell ref="B8:B9"/>
    <mergeCell ref="C8:C9"/>
    <mergeCell ref="D8:L8"/>
    <mergeCell ref="M8:M9"/>
  </mergeCells>
  <pageMargins left="0.7" right="0.7" top="0.75" bottom="0.75" header="0.3" footer="0.3"/>
  <pageSetup paperSize="9" scale="6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FBA</vt:lpstr>
      <vt:lpstr>VRA</vt:lpstr>
      <vt:lpstr>FS (20 VSAFAS)</vt:lpstr>
      <vt:lpstr>FBA!Print_Titles</vt:lpstr>
      <vt:lpstr>VRA!Print_Titles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Anna Belych</dc:creator>
  <cp:lastModifiedBy>Alina Šlykova</cp:lastModifiedBy>
  <cp:lastPrinted>2026-05-06T06:33:27Z</cp:lastPrinted>
  <dcterms:created xsi:type="dcterms:W3CDTF">1996-10-14T23:33:28Z</dcterms:created>
  <dcterms:modified xsi:type="dcterms:W3CDTF">2026-05-06T06:36:24Z</dcterms:modified>
</cp:coreProperties>
</file>