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660" windowHeight="5490" firstSheet="6" activeTab="11"/>
  </bookViews>
  <sheets>
    <sheet name="Forma Nr.2 suvest." sheetId="1" r:id="rId1"/>
    <sheet name="Forma Nr.2 SB" sheetId="3" r:id="rId2"/>
    <sheet name="Forma Nr.2 SB(2)" sheetId="5" r:id="rId3"/>
    <sheet name="Forma Nr.2 ML" sheetId="2" r:id="rId4"/>
    <sheet name="Forma Nr.2 VBD" sheetId="7" r:id="rId5"/>
    <sheet name="Forma Nr.2 S" sheetId="6" r:id="rId6"/>
    <sheet name="moketinos sumos." sheetId="19" r:id="rId7"/>
    <sheet name="Pažyma " sheetId="20" r:id="rId8"/>
    <sheet name="Sukauptų FS pažyma" sheetId="14" r:id="rId9"/>
    <sheet name="Gautų F S pažyma" sheetId="12" r:id="rId10"/>
    <sheet name="pažyma apie pajamas" sheetId="8" r:id="rId11"/>
    <sheet name="Forma Nr. 7" sheetId="9" r:id="rId12"/>
    <sheet name="B-2 (švietimas)" sheetId="18" r:id="rId13"/>
    <sheet name="Sheet2" sheetId="17" r:id="rId14"/>
  </sheets>
  <definedNames>
    <definedName name="_xlnm.Print_Area" localSheetId="12">'B-2 (švietimas)'!$A$1:$S$46</definedName>
  </definedNames>
  <calcPr calcId="125725"/>
</workbook>
</file>

<file path=xl/calcChain.xml><?xml version="1.0" encoding="utf-8"?>
<calcChain xmlns="http://schemas.openxmlformats.org/spreadsheetml/2006/main">
  <c r="C46" i="20"/>
  <c r="C45"/>
  <c r="C44"/>
  <c r="C43"/>
  <c r="C42"/>
  <c r="C41"/>
  <c r="C40"/>
  <c r="C39"/>
  <c r="C38"/>
  <c r="C37"/>
  <c r="H35"/>
  <c r="G35"/>
  <c r="F35"/>
  <c r="E35"/>
  <c r="D35"/>
  <c r="C35"/>
  <c r="C34"/>
  <c r="C33"/>
  <c r="C32"/>
  <c r="C31"/>
  <c r="C30"/>
  <c r="C29"/>
  <c r="C28"/>
  <c r="C27"/>
  <c r="C26"/>
  <c r="C25"/>
  <c r="H24"/>
  <c r="H47" s="1"/>
  <c r="G24"/>
  <c r="C24" s="1"/>
  <c r="F24"/>
  <c r="F47" s="1"/>
  <c r="E24"/>
  <c r="E47" s="1"/>
  <c r="D24"/>
  <c r="D47" s="1"/>
  <c r="C23"/>
  <c r="C22"/>
  <c r="C21"/>
  <c r="C20"/>
  <c r="G47" l="1"/>
  <c r="C47" s="1"/>
  <c r="K82" i="19" l="1"/>
  <c r="J82"/>
  <c r="J81" s="1"/>
  <c r="I82"/>
  <c r="K81"/>
  <c r="I81"/>
  <c r="K75"/>
  <c r="J75"/>
  <c r="J74" s="1"/>
  <c r="I75"/>
  <c r="K74"/>
  <c r="I74"/>
  <c r="K69"/>
  <c r="J69"/>
  <c r="I69"/>
  <c r="K66"/>
  <c r="K65" s="1"/>
  <c r="J66"/>
  <c r="I66"/>
  <c r="I65" s="1"/>
  <c r="J65"/>
  <c r="K59"/>
  <c r="J59"/>
  <c r="I59"/>
  <c r="K54"/>
  <c r="J54"/>
  <c r="I54"/>
  <c r="K51"/>
  <c r="K47" s="1"/>
  <c r="J51"/>
  <c r="I51"/>
  <c r="K48"/>
  <c r="J48"/>
  <c r="J47" s="1"/>
  <c r="I48"/>
  <c r="I47"/>
  <c r="K43"/>
  <c r="J43"/>
  <c r="J42" s="1"/>
  <c r="I43"/>
  <c r="K42"/>
  <c r="I42"/>
  <c r="K39"/>
  <c r="J39"/>
  <c r="I39"/>
  <c r="K37"/>
  <c r="J37"/>
  <c r="I37"/>
  <c r="K32"/>
  <c r="J32"/>
  <c r="J31" s="1"/>
  <c r="J30" s="1"/>
  <c r="J90" s="1"/>
  <c r="I32"/>
  <c r="K31"/>
  <c r="I31"/>
  <c r="K30" l="1"/>
  <c r="K90" s="1"/>
  <c r="I30"/>
  <c r="I90" s="1"/>
  <c r="R39" i="18"/>
  <c r="Q39"/>
  <c r="P39"/>
  <c r="O39"/>
  <c r="N39"/>
  <c r="M39"/>
  <c r="S39" s="1"/>
  <c r="K39"/>
  <c r="J39"/>
  <c r="I39"/>
  <c r="H39"/>
  <c r="L39" s="1"/>
  <c r="G39"/>
  <c r="F39"/>
  <c r="E39"/>
  <c r="D39"/>
  <c r="C39"/>
  <c r="B39"/>
  <c r="R38"/>
  <c r="Q38"/>
  <c r="P38"/>
  <c r="O38"/>
  <c r="N38"/>
  <c r="S38" s="1"/>
  <c r="M38"/>
  <c r="K38"/>
  <c r="J38"/>
  <c r="I38"/>
  <c r="H38"/>
  <c r="L38" s="1"/>
  <c r="G38"/>
  <c r="F38"/>
  <c r="E38"/>
  <c r="D38"/>
  <c r="C38"/>
  <c r="B38"/>
  <c r="R37"/>
  <c r="Q37"/>
  <c r="P37"/>
  <c r="O37"/>
  <c r="N37"/>
  <c r="M37"/>
  <c r="S37" s="1"/>
  <c r="K37"/>
  <c r="J37"/>
  <c r="I37"/>
  <c r="H37"/>
  <c r="L37" s="1"/>
  <c r="G37"/>
  <c r="F37"/>
  <c r="E37"/>
  <c r="D37"/>
  <c r="C37"/>
  <c r="B37"/>
  <c r="R36"/>
  <c r="Q36"/>
  <c r="P36"/>
  <c r="O36"/>
  <c r="S36" s="1"/>
  <c r="N36"/>
  <c r="M36"/>
  <c r="K36"/>
  <c r="J36"/>
  <c r="I36"/>
  <c r="H36"/>
  <c r="L36" s="1"/>
  <c r="G36"/>
  <c r="F36"/>
  <c r="E36"/>
  <c r="D36"/>
  <c r="C36"/>
  <c r="B36"/>
  <c r="R35"/>
  <c r="Q35"/>
  <c r="P35"/>
  <c r="O35"/>
  <c r="N35"/>
  <c r="M35"/>
  <c r="S35" s="1"/>
  <c r="K35"/>
  <c r="J35"/>
  <c r="I35"/>
  <c r="H35"/>
  <c r="L35" s="1"/>
  <c r="G35"/>
  <c r="F35"/>
  <c r="E35"/>
  <c r="D35"/>
  <c r="C35"/>
  <c r="B35"/>
  <c r="R34"/>
  <c r="Q34"/>
  <c r="P34"/>
  <c r="O34"/>
  <c r="S34" s="1"/>
  <c r="N34"/>
  <c r="M34"/>
  <c r="K34"/>
  <c r="J34"/>
  <c r="I34"/>
  <c r="H34"/>
  <c r="L34" s="1"/>
  <c r="G34"/>
  <c r="F34"/>
  <c r="E34"/>
  <c r="D34"/>
  <c r="C34"/>
  <c r="B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H26" i="14" l="1"/>
  <c r="H23"/>
  <c r="H19"/>
  <c r="H23" i="12"/>
  <c r="H21"/>
  <c r="H18"/>
  <c r="G20" i="9"/>
  <c r="F20"/>
  <c r="E20"/>
  <c r="D20"/>
  <c r="C20"/>
  <c r="L27" i="8"/>
  <c r="J27"/>
  <c r="H27"/>
  <c r="N26"/>
  <c r="N25"/>
  <c r="N24"/>
  <c r="N23"/>
  <c r="N22"/>
  <c r="N29" s="1"/>
  <c r="L357" i="7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J123" s="1"/>
  <c r="J109" s="1"/>
  <c r="I124"/>
  <c r="L123"/>
  <c r="K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J91" s="1"/>
  <c r="J90" s="1"/>
  <c r="J89" s="1"/>
  <c r="I92"/>
  <c r="L91"/>
  <c r="K91"/>
  <c r="I91"/>
  <c r="L90"/>
  <c r="K90"/>
  <c r="I90"/>
  <c r="L89"/>
  <c r="K89"/>
  <c r="I89"/>
  <c r="L85"/>
  <c r="K85"/>
  <c r="J85"/>
  <c r="J84" s="1"/>
  <c r="J83" s="1"/>
  <c r="J82" s="1"/>
  <c r="I85"/>
  <c r="L84"/>
  <c r="K84"/>
  <c r="I84"/>
  <c r="L83"/>
  <c r="K83"/>
  <c r="I83"/>
  <c r="L82"/>
  <c r="K82"/>
  <c r="I82"/>
  <c r="L80"/>
  <c r="K80"/>
  <c r="J80"/>
  <c r="J79" s="1"/>
  <c r="J78" s="1"/>
  <c r="I80"/>
  <c r="L79"/>
  <c r="K79"/>
  <c r="I79"/>
  <c r="L78"/>
  <c r="K78"/>
  <c r="I78"/>
  <c r="L74"/>
  <c r="K74"/>
  <c r="J74"/>
  <c r="J73" s="1"/>
  <c r="I74"/>
  <c r="L73"/>
  <c r="K73"/>
  <c r="I73"/>
  <c r="L69"/>
  <c r="K69"/>
  <c r="J69"/>
  <c r="J68" s="1"/>
  <c r="I69"/>
  <c r="L68"/>
  <c r="K68"/>
  <c r="I68"/>
  <c r="L64"/>
  <c r="K64"/>
  <c r="J64"/>
  <c r="I64"/>
  <c r="L63"/>
  <c r="K63"/>
  <c r="J63"/>
  <c r="J62" s="1"/>
  <c r="J61" s="1"/>
  <c r="I63"/>
  <c r="L62"/>
  <c r="K62"/>
  <c r="I62"/>
  <c r="L61"/>
  <c r="K61"/>
  <c r="I61"/>
  <c r="L45"/>
  <c r="K45"/>
  <c r="J45"/>
  <c r="J44" s="1"/>
  <c r="J43" s="1"/>
  <c r="J42" s="1"/>
  <c r="I45"/>
  <c r="L44"/>
  <c r="K44"/>
  <c r="I44"/>
  <c r="L43"/>
  <c r="K43"/>
  <c r="I43"/>
  <c r="L42"/>
  <c r="K42"/>
  <c r="I42"/>
  <c r="L40"/>
  <c r="K40"/>
  <c r="J40"/>
  <c r="I40"/>
  <c r="L39"/>
  <c r="K39"/>
  <c r="J39"/>
  <c r="J38" s="1"/>
  <c r="I39"/>
  <c r="L38"/>
  <c r="K38"/>
  <c r="I38"/>
  <c r="L36"/>
  <c r="K36"/>
  <c r="J36"/>
  <c r="I36"/>
  <c r="L34"/>
  <c r="K34"/>
  <c r="J34"/>
  <c r="J33" s="1"/>
  <c r="J32" s="1"/>
  <c r="I34"/>
  <c r="L33"/>
  <c r="K33"/>
  <c r="I33"/>
  <c r="L32"/>
  <c r="K32"/>
  <c r="I32"/>
  <c r="L31"/>
  <c r="K31"/>
  <c r="I31"/>
  <c r="L30"/>
  <c r="L360" s="1"/>
  <c r="K30"/>
  <c r="K360" s="1"/>
  <c r="I30"/>
  <c r="I360" s="1"/>
  <c r="J31" l="1"/>
  <c r="J30" s="1"/>
  <c r="J360" s="1"/>
  <c r="L357" i="6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J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I80"/>
  <c r="L79"/>
  <c r="K79"/>
  <c r="J79"/>
  <c r="I79"/>
  <c r="L78"/>
  <c r="K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J62"/>
  <c r="I62"/>
  <c r="L61"/>
  <c r="K61"/>
  <c r="J61"/>
  <c r="I61"/>
  <c r="L45"/>
  <c r="K45"/>
  <c r="J45"/>
  <c r="I45"/>
  <c r="L44"/>
  <c r="K44"/>
  <c r="J44"/>
  <c r="I44"/>
  <c r="L43"/>
  <c r="K43"/>
  <c r="J43"/>
  <c r="I43"/>
  <c r="L42"/>
  <c r="K42"/>
  <c r="J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J33"/>
  <c r="I33"/>
  <c r="L32"/>
  <c r="K32"/>
  <c r="J32"/>
  <c r="I32"/>
  <c r="L31"/>
  <c r="K31"/>
  <c r="J31"/>
  <c r="I31"/>
  <c r="L30"/>
  <c r="L360" s="1"/>
  <c r="K30"/>
  <c r="K360" s="1"/>
  <c r="J30"/>
  <c r="J360" s="1"/>
  <c r="I30"/>
  <c r="I360" s="1"/>
  <c r="L357" i="5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K202" s="1"/>
  <c r="K201" s="1"/>
  <c r="J203"/>
  <c r="I203"/>
  <c r="L202"/>
  <c r="J202"/>
  <c r="I202"/>
  <c r="L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K178" s="1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J178"/>
  <c r="I178"/>
  <c r="L177"/>
  <c r="J177"/>
  <c r="I177"/>
  <c r="L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K157" s="1"/>
  <c r="J158"/>
  <c r="I158"/>
  <c r="L157"/>
  <c r="J157"/>
  <c r="I157"/>
  <c r="L153"/>
  <c r="K153"/>
  <c r="K152" s="1"/>
  <c r="K151" s="1"/>
  <c r="K150" s="1"/>
  <c r="J153"/>
  <c r="I153"/>
  <c r="L152"/>
  <c r="J152"/>
  <c r="I152"/>
  <c r="L151"/>
  <c r="J151"/>
  <c r="I151"/>
  <c r="L150"/>
  <c r="J150"/>
  <c r="I150"/>
  <c r="L147"/>
  <c r="K147"/>
  <c r="J147"/>
  <c r="I147"/>
  <c r="L146"/>
  <c r="K146"/>
  <c r="K145" s="1"/>
  <c r="J146"/>
  <c r="I146"/>
  <c r="L145"/>
  <c r="J145"/>
  <c r="I145"/>
  <c r="L143"/>
  <c r="K143"/>
  <c r="K142" s="1"/>
  <c r="J143"/>
  <c r="I143"/>
  <c r="L142"/>
  <c r="J142"/>
  <c r="I142"/>
  <c r="L139"/>
  <c r="K139"/>
  <c r="J139"/>
  <c r="I139"/>
  <c r="L138"/>
  <c r="K138"/>
  <c r="K137" s="1"/>
  <c r="J138"/>
  <c r="I138"/>
  <c r="L137"/>
  <c r="J137"/>
  <c r="I137"/>
  <c r="L134"/>
  <c r="K134"/>
  <c r="J134"/>
  <c r="I134"/>
  <c r="L133"/>
  <c r="K133"/>
  <c r="K132" s="1"/>
  <c r="K131" s="1"/>
  <c r="J133"/>
  <c r="I133"/>
  <c r="L132"/>
  <c r="J132"/>
  <c r="I132"/>
  <c r="L131"/>
  <c r="J131"/>
  <c r="I131"/>
  <c r="L129"/>
  <c r="K129"/>
  <c r="K128" s="1"/>
  <c r="K127" s="1"/>
  <c r="J129"/>
  <c r="I129"/>
  <c r="L128"/>
  <c r="J128"/>
  <c r="I128"/>
  <c r="L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K116" s="1"/>
  <c r="K115" s="1"/>
  <c r="J117"/>
  <c r="I117"/>
  <c r="L116"/>
  <c r="J116"/>
  <c r="I116"/>
  <c r="L115"/>
  <c r="J115"/>
  <c r="I115"/>
  <c r="L112"/>
  <c r="K112"/>
  <c r="K111" s="1"/>
  <c r="K110" s="1"/>
  <c r="J112"/>
  <c r="I112"/>
  <c r="L111"/>
  <c r="J111"/>
  <c r="I111"/>
  <c r="L110"/>
  <c r="J110"/>
  <c r="I110"/>
  <c r="L109"/>
  <c r="J109"/>
  <c r="I109"/>
  <c r="L106"/>
  <c r="K106"/>
  <c r="J106"/>
  <c r="I106"/>
  <c r="L105"/>
  <c r="K105"/>
  <c r="J105"/>
  <c r="I105"/>
  <c r="L102"/>
  <c r="K102"/>
  <c r="K101" s="1"/>
  <c r="K100" s="1"/>
  <c r="J102"/>
  <c r="I102"/>
  <c r="L101"/>
  <c r="J101"/>
  <c r="I101"/>
  <c r="L100"/>
  <c r="J100"/>
  <c r="I100"/>
  <c r="L97"/>
  <c r="K97"/>
  <c r="K96" s="1"/>
  <c r="K95" s="1"/>
  <c r="J97"/>
  <c r="I97"/>
  <c r="L96"/>
  <c r="J96"/>
  <c r="I96"/>
  <c r="L95"/>
  <c r="J95"/>
  <c r="I95"/>
  <c r="L92"/>
  <c r="K92"/>
  <c r="J92"/>
  <c r="I92"/>
  <c r="L91"/>
  <c r="K91"/>
  <c r="J91"/>
  <c r="I91"/>
  <c r="L90"/>
  <c r="K90"/>
  <c r="J90"/>
  <c r="I90"/>
  <c r="L89"/>
  <c r="J89"/>
  <c r="I89"/>
  <c r="L85"/>
  <c r="K85"/>
  <c r="K84" s="1"/>
  <c r="K83" s="1"/>
  <c r="K82" s="1"/>
  <c r="J85"/>
  <c r="I85"/>
  <c r="L84"/>
  <c r="J84"/>
  <c r="I84"/>
  <c r="L83"/>
  <c r="J83"/>
  <c r="I83"/>
  <c r="L82"/>
  <c r="J82"/>
  <c r="I82"/>
  <c r="L80"/>
  <c r="K80"/>
  <c r="J80"/>
  <c r="I80"/>
  <c r="L79"/>
  <c r="K79"/>
  <c r="K78" s="1"/>
  <c r="J79"/>
  <c r="I79"/>
  <c r="L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K62" s="1"/>
  <c r="K61" s="1"/>
  <c r="J63"/>
  <c r="I63"/>
  <c r="L62"/>
  <c r="J62"/>
  <c r="I62"/>
  <c r="L61"/>
  <c r="J61"/>
  <c r="I61"/>
  <c r="L45"/>
  <c r="K45"/>
  <c r="K44" s="1"/>
  <c r="K43" s="1"/>
  <c r="K42" s="1"/>
  <c r="J45"/>
  <c r="I45"/>
  <c r="L44"/>
  <c r="J44"/>
  <c r="I44"/>
  <c r="L43"/>
  <c r="J43"/>
  <c r="I43"/>
  <c r="L42"/>
  <c r="J42"/>
  <c r="I42"/>
  <c r="L40"/>
  <c r="K40"/>
  <c r="K39" s="1"/>
  <c r="K38" s="1"/>
  <c r="J40"/>
  <c r="I40"/>
  <c r="L39"/>
  <c r="J39"/>
  <c r="I39"/>
  <c r="L38"/>
  <c r="J38"/>
  <c r="I38"/>
  <c r="L36"/>
  <c r="K36"/>
  <c r="J36"/>
  <c r="I36"/>
  <c r="L34"/>
  <c r="K34"/>
  <c r="J34"/>
  <c r="I34"/>
  <c r="L33"/>
  <c r="K33"/>
  <c r="K32" s="1"/>
  <c r="J33"/>
  <c r="I33"/>
  <c r="L32"/>
  <c r="J32"/>
  <c r="I32"/>
  <c r="L31"/>
  <c r="J31"/>
  <c r="I31"/>
  <c r="L30"/>
  <c r="L360" s="1"/>
  <c r="J30"/>
  <c r="J360" s="1"/>
  <c r="I30"/>
  <c r="I360" s="1"/>
  <c r="K109" l="1"/>
  <c r="K177"/>
  <c r="K176" s="1"/>
  <c r="K31"/>
  <c r="K30" s="1"/>
  <c r="K89"/>
  <c r="K360" l="1"/>
  <c r="L357" i="3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J101" s="1"/>
  <c r="J100" s="1"/>
  <c r="J89" s="1"/>
  <c r="I102"/>
  <c r="L101"/>
  <c r="K101"/>
  <c r="I101"/>
  <c r="L100"/>
  <c r="K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J79" s="1"/>
  <c r="J78" s="1"/>
  <c r="I80"/>
  <c r="L79"/>
  <c r="K79"/>
  <c r="I79"/>
  <c r="L78"/>
  <c r="K78"/>
  <c r="I78"/>
  <c r="L74"/>
  <c r="K74"/>
  <c r="J74"/>
  <c r="J73" s="1"/>
  <c r="I74"/>
  <c r="L73"/>
  <c r="K73"/>
  <c r="I73"/>
  <c r="L69"/>
  <c r="K69"/>
  <c r="J69"/>
  <c r="J68" s="1"/>
  <c r="I69"/>
  <c r="L68"/>
  <c r="K68"/>
  <c r="I68"/>
  <c r="L64"/>
  <c r="K64"/>
  <c r="J64"/>
  <c r="I64"/>
  <c r="L63"/>
  <c r="K63"/>
  <c r="J63"/>
  <c r="J62" s="1"/>
  <c r="J61" s="1"/>
  <c r="I63"/>
  <c r="L62"/>
  <c r="K62"/>
  <c r="I62"/>
  <c r="L61"/>
  <c r="K61"/>
  <c r="I61"/>
  <c r="L45"/>
  <c r="K45"/>
  <c r="J45"/>
  <c r="J44" s="1"/>
  <c r="J43" s="1"/>
  <c r="J42" s="1"/>
  <c r="I45"/>
  <c r="L44"/>
  <c r="K44"/>
  <c r="I44"/>
  <c r="L43"/>
  <c r="K43"/>
  <c r="I43"/>
  <c r="L42"/>
  <c r="K42"/>
  <c r="I42"/>
  <c r="L40"/>
  <c r="K40"/>
  <c r="J40"/>
  <c r="I40"/>
  <c r="L39"/>
  <c r="K39"/>
  <c r="J39"/>
  <c r="J38" s="1"/>
  <c r="I39"/>
  <c r="L38"/>
  <c r="K38"/>
  <c r="I38"/>
  <c r="L36"/>
  <c r="K36"/>
  <c r="J36"/>
  <c r="I36"/>
  <c r="L34"/>
  <c r="K34"/>
  <c r="J34"/>
  <c r="I34"/>
  <c r="L33"/>
  <c r="K33"/>
  <c r="J33"/>
  <c r="J32" s="1"/>
  <c r="J31" s="1"/>
  <c r="I33"/>
  <c r="L32"/>
  <c r="K32"/>
  <c r="I32"/>
  <c r="L31"/>
  <c r="K31"/>
  <c r="I31"/>
  <c r="L30"/>
  <c r="L360" s="1"/>
  <c r="K30"/>
  <c r="K360" s="1"/>
  <c r="I30"/>
  <c r="I360" s="1"/>
  <c r="J30" l="1"/>
  <c r="J360" s="1"/>
  <c r="L357" i="2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J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I80"/>
  <c r="L79"/>
  <c r="K79"/>
  <c r="J79"/>
  <c r="I79"/>
  <c r="L78"/>
  <c r="K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J62"/>
  <c r="I62"/>
  <c r="L61"/>
  <c r="K61"/>
  <c r="J61"/>
  <c r="I61"/>
  <c r="L45"/>
  <c r="K45"/>
  <c r="J45"/>
  <c r="I45"/>
  <c r="L44"/>
  <c r="K44"/>
  <c r="J44"/>
  <c r="I44"/>
  <c r="L43"/>
  <c r="K43"/>
  <c r="J43"/>
  <c r="I43"/>
  <c r="L42"/>
  <c r="K42"/>
  <c r="J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J33"/>
  <c r="I33"/>
  <c r="L32"/>
  <c r="K32"/>
  <c r="J32"/>
  <c r="I32"/>
  <c r="L31"/>
  <c r="K31"/>
  <c r="J31"/>
  <c r="I31"/>
  <c r="L30"/>
  <c r="L360" s="1"/>
  <c r="K30"/>
  <c r="K360" s="1"/>
  <c r="J30"/>
  <c r="J360" s="1"/>
  <c r="I30"/>
  <c r="I360" s="1"/>
  <c r="I34" i="1" l="1"/>
  <c r="I33" s="1"/>
  <c r="I32" s="1"/>
  <c r="J34"/>
  <c r="J33" s="1"/>
  <c r="J32" s="1"/>
  <c r="K34"/>
  <c r="K33" s="1"/>
  <c r="K32" s="1"/>
  <c r="L34"/>
  <c r="L33" s="1"/>
  <c r="L32" s="1"/>
  <c r="I36"/>
  <c r="J36"/>
  <c r="K36"/>
  <c r="L36"/>
  <c r="I40"/>
  <c r="I39" s="1"/>
  <c r="I38" s="1"/>
  <c r="J40"/>
  <c r="J39" s="1"/>
  <c r="J38" s="1"/>
  <c r="K40"/>
  <c r="K39" s="1"/>
  <c r="K38" s="1"/>
  <c r="L40"/>
  <c r="L39" s="1"/>
  <c r="L38" s="1"/>
  <c r="I45"/>
  <c r="I44" s="1"/>
  <c r="I43" s="1"/>
  <c r="I42" s="1"/>
  <c r="J45"/>
  <c r="J44" s="1"/>
  <c r="J43" s="1"/>
  <c r="J42" s="1"/>
  <c r="K45"/>
  <c r="K44" s="1"/>
  <c r="K43" s="1"/>
  <c r="K42" s="1"/>
  <c r="L45"/>
  <c r="L44" s="1"/>
  <c r="L43" s="1"/>
  <c r="L42" s="1"/>
  <c r="I63"/>
  <c r="I64"/>
  <c r="J64"/>
  <c r="J63" s="1"/>
  <c r="K64"/>
  <c r="K63" s="1"/>
  <c r="L64"/>
  <c r="L63" s="1"/>
  <c r="I69"/>
  <c r="I68" s="1"/>
  <c r="J69"/>
  <c r="J68" s="1"/>
  <c r="K69"/>
  <c r="K68" s="1"/>
  <c r="L69"/>
  <c r="L68" s="1"/>
  <c r="I74"/>
  <c r="I73" s="1"/>
  <c r="J74"/>
  <c r="J73" s="1"/>
  <c r="K74"/>
  <c r="K73" s="1"/>
  <c r="L74"/>
  <c r="L73" s="1"/>
  <c r="I80"/>
  <c r="I79" s="1"/>
  <c r="I78" s="1"/>
  <c r="J80"/>
  <c r="J79" s="1"/>
  <c r="J78" s="1"/>
  <c r="K80"/>
  <c r="K79" s="1"/>
  <c r="K78" s="1"/>
  <c r="L80"/>
  <c r="L79" s="1"/>
  <c r="L78" s="1"/>
  <c r="I85"/>
  <c r="I84" s="1"/>
  <c r="I83" s="1"/>
  <c r="I82" s="1"/>
  <c r="J85"/>
  <c r="J84" s="1"/>
  <c r="J83" s="1"/>
  <c r="J82" s="1"/>
  <c r="K85"/>
  <c r="K84" s="1"/>
  <c r="K83" s="1"/>
  <c r="K82" s="1"/>
  <c r="L85"/>
  <c r="L84" s="1"/>
  <c r="L83" s="1"/>
  <c r="L82" s="1"/>
  <c r="I92"/>
  <c r="I91" s="1"/>
  <c r="I90" s="1"/>
  <c r="J92"/>
  <c r="J91" s="1"/>
  <c r="J90" s="1"/>
  <c r="K92"/>
  <c r="K91" s="1"/>
  <c r="K90" s="1"/>
  <c r="L92"/>
  <c r="L91" s="1"/>
  <c r="L90" s="1"/>
  <c r="I97"/>
  <c r="I96" s="1"/>
  <c r="I95" s="1"/>
  <c r="J97"/>
  <c r="J96" s="1"/>
  <c r="J95" s="1"/>
  <c r="K97"/>
  <c r="K96" s="1"/>
  <c r="K95" s="1"/>
  <c r="L97"/>
  <c r="L96" s="1"/>
  <c r="L95" s="1"/>
  <c r="I102"/>
  <c r="I101" s="1"/>
  <c r="I100" s="1"/>
  <c r="J102"/>
  <c r="J101" s="1"/>
  <c r="J100" s="1"/>
  <c r="K102"/>
  <c r="K101" s="1"/>
  <c r="K100" s="1"/>
  <c r="L102"/>
  <c r="L101" s="1"/>
  <c r="L100" s="1"/>
  <c r="I106"/>
  <c r="I105" s="1"/>
  <c r="J106"/>
  <c r="J105" s="1"/>
  <c r="K106"/>
  <c r="K105" s="1"/>
  <c r="L106"/>
  <c r="L105" s="1"/>
  <c r="I112"/>
  <c r="I111" s="1"/>
  <c r="I110" s="1"/>
  <c r="J112"/>
  <c r="J111" s="1"/>
  <c r="J110" s="1"/>
  <c r="K112"/>
  <c r="K111" s="1"/>
  <c r="K110" s="1"/>
  <c r="L112"/>
  <c r="L111" s="1"/>
  <c r="L110" s="1"/>
  <c r="I117"/>
  <c r="I116" s="1"/>
  <c r="I115" s="1"/>
  <c r="J117"/>
  <c r="J116" s="1"/>
  <c r="J115" s="1"/>
  <c r="K117"/>
  <c r="K116" s="1"/>
  <c r="K115" s="1"/>
  <c r="L117"/>
  <c r="L116" s="1"/>
  <c r="L115" s="1"/>
  <c r="I121"/>
  <c r="I120" s="1"/>
  <c r="I119" s="1"/>
  <c r="J121"/>
  <c r="J120" s="1"/>
  <c r="J119" s="1"/>
  <c r="K121"/>
  <c r="K120" s="1"/>
  <c r="K119" s="1"/>
  <c r="L121"/>
  <c r="L120" s="1"/>
  <c r="L119" s="1"/>
  <c r="I125"/>
  <c r="I124" s="1"/>
  <c r="I123" s="1"/>
  <c r="J125"/>
  <c r="J124" s="1"/>
  <c r="J123" s="1"/>
  <c r="K125"/>
  <c r="K124" s="1"/>
  <c r="K123" s="1"/>
  <c r="L125"/>
  <c r="L124" s="1"/>
  <c r="L123" s="1"/>
  <c r="I129"/>
  <c r="I128" s="1"/>
  <c r="I127" s="1"/>
  <c r="J129"/>
  <c r="J128" s="1"/>
  <c r="J127" s="1"/>
  <c r="K129"/>
  <c r="K128" s="1"/>
  <c r="K127" s="1"/>
  <c r="L129"/>
  <c r="L128" s="1"/>
  <c r="L127" s="1"/>
  <c r="I134"/>
  <c r="I133" s="1"/>
  <c r="I132" s="1"/>
  <c r="J134"/>
  <c r="J133" s="1"/>
  <c r="J132" s="1"/>
  <c r="K134"/>
  <c r="K133" s="1"/>
  <c r="K132" s="1"/>
  <c r="L134"/>
  <c r="L133" s="1"/>
  <c r="L132" s="1"/>
  <c r="I139"/>
  <c r="I138" s="1"/>
  <c r="I137" s="1"/>
  <c r="J139"/>
  <c r="J138" s="1"/>
  <c r="J137" s="1"/>
  <c r="K139"/>
  <c r="K138" s="1"/>
  <c r="K137" s="1"/>
  <c r="L139"/>
  <c r="L138" s="1"/>
  <c r="L137" s="1"/>
  <c r="I143"/>
  <c r="I142" s="1"/>
  <c r="J143"/>
  <c r="J142" s="1"/>
  <c r="K143"/>
  <c r="K142" s="1"/>
  <c r="L143"/>
  <c r="L142" s="1"/>
  <c r="I147"/>
  <c r="I146" s="1"/>
  <c r="I145" s="1"/>
  <c r="J147"/>
  <c r="J146" s="1"/>
  <c r="J145" s="1"/>
  <c r="K147"/>
  <c r="K146" s="1"/>
  <c r="K145" s="1"/>
  <c r="L147"/>
  <c r="L146" s="1"/>
  <c r="L145" s="1"/>
  <c r="I153"/>
  <c r="I152" s="1"/>
  <c r="J153"/>
  <c r="J152" s="1"/>
  <c r="K153"/>
  <c r="K152" s="1"/>
  <c r="L153"/>
  <c r="L152" s="1"/>
  <c r="I158"/>
  <c r="I157" s="1"/>
  <c r="J158"/>
  <c r="J157" s="1"/>
  <c r="K158"/>
  <c r="K157" s="1"/>
  <c r="L158"/>
  <c r="L157" s="1"/>
  <c r="I163"/>
  <c r="I162" s="1"/>
  <c r="I161" s="1"/>
  <c r="J163"/>
  <c r="J162" s="1"/>
  <c r="J161" s="1"/>
  <c r="K163"/>
  <c r="K162" s="1"/>
  <c r="K161" s="1"/>
  <c r="L163"/>
  <c r="L162" s="1"/>
  <c r="L161" s="1"/>
  <c r="I167"/>
  <c r="I166" s="1"/>
  <c r="J167"/>
  <c r="J166" s="1"/>
  <c r="K167"/>
  <c r="K166" s="1"/>
  <c r="L167"/>
  <c r="L166" s="1"/>
  <c r="I172"/>
  <c r="I171" s="1"/>
  <c r="J172"/>
  <c r="J171" s="1"/>
  <c r="K172"/>
  <c r="K171" s="1"/>
  <c r="L172"/>
  <c r="L171" s="1"/>
  <c r="I180"/>
  <c r="I179" s="1"/>
  <c r="J180"/>
  <c r="J179" s="1"/>
  <c r="K180"/>
  <c r="K179" s="1"/>
  <c r="L180"/>
  <c r="L179" s="1"/>
  <c r="I183"/>
  <c r="I182" s="1"/>
  <c r="J183"/>
  <c r="J182" s="1"/>
  <c r="K183"/>
  <c r="K182" s="1"/>
  <c r="L183"/>
  <c r="L182" s="1"/>
  <c r="I188"/>
  <c r="I187" s="1"/>
  <c r="J188"/>
  <c r="J187" s="1"/>
  <c r="K188"/>
  <c r="K187" s="1"/>
  <c r="L188"/>
  <c r="L187" s="1"/>
  <c r="M188"/>
  <c r="N188"/>
  <c r="O188"/>
  <c r="P188"/>
  <c r="I194"/>
  <c r="I193" s="1"/>
  <c r="J194"/>
  <c r="J193" s="1"/>
  <c r="K194"/>
  <c r="K193" s="1"/>
  <c r="L194"/>
  <c r="L193" s="1"/>
  <c r="I199"/>
  <c r="I198" s="1"/>
  <c r="J199"/>
  <c r="J198" s="1"/>
  <c r="K199"/>
  <c r="K198" s="1"/>
  <c r="L199"/>
  <c r="L198" s="1"/>
  <c r="I203"/>
  <c r="I202" s="1"/>
  <c r="I201" s="1"/>
  <c r="J203"/>
  <c r="J202" s="1"/>
  <c r="J201" s="1"/>
  <c r="K203"/>
  <c r="K202" s="1"/>
  <c r="K201" s="1"/>
  <c r="L203"/>
  <c r="L202" s="1"/>
  <c r="L201" s="1"/>
  <c r="I210"/>
  <c r="I209" s="1"/>
  <c r="J210"/>
  <c r="J209" s="1"/>
  <c r="K210"/>
  <c r="K209" s="1"/>
  <c r="L210"/>
  <c r="L209" s="1"/>
  <c r="I213"/>
  <c r="I212" s="1"/>
  <c r="J213"/>
  <c r="J212" s="1"/>
  <c r="K213"/>
  <c r="K212" s="1"/>
  <c r="L213"/>
  <c r="L212" s="1"/>
  <c r="I222"/>
  <c r="I221" s="1"/>
  <c r="I220" s="1"/>
  <c r="J222"/>
  <c r="J221" s="1"/>
  <c r="J220" s="1"/>
  <c r="K222"/>
  <c r="K221" s="1"/>
  <c r="K220" s="1"/>
  <c r="L222"/>
  <c r="L221" s="1"/>
  <c r="L220" s="1"/>
  <c r="I226"/>
  <c r="I225" s="1"/>
  <c r="I224" s="1"/>
  <c r="J226"/>
  <c r="J225" s="1"/>
  <c r="J224" s="1"/>
  <c r="K226"/>
  <c r="K225" s="1"/>
  <c r="K224" s="1"/>
  <c r="L226"/>
  <c r="L225" s="1"/>
  <c r="L224" s="1"/>
  <c r="I233"/>
  <c r="I232" s="1"/>
  <c r="J233"/>
  <c r="J232" s="1"/>
  <c r="K233"/>
  <c r="K232" s="1"/>
  <c r="L233"/>
  <c r="L232" s="1"/>
  <c r="I235"/>
  <c r="J235"/>
  <c r="K235"/>
  <c r="L235"/>
  <c r="I238"/>
  <c r="J238"/>
  <c r="K238"/>
  <c r="L238"/>
  <c r="I242"/>
  <c r="I241" s="1"/>
  <c r="J242"/>
  <c r="J241" s="1"/>
  <c r="K242"/>
  <c r="K241" s="1"/>
  <c r="L242"/>
  <c r="L241" s="1"/>
  <c r="I246"/>
  <c r="I245" s="1"/>
  <c r="J246"/>
  <c r="J245" s="1"/>
  <c r="K246"/>
  <c r="K245" s="1"/>
  <c r="L246"/>
  <c r="L245" s="1"/>
  <c r="I250"/>
  <c r="I249" s="1"/>
  <c r="J250"/>
  <c r="J249" s="1"/>
  <c r="K250"/>
  <c r="K249" s="1"/>
  <c r="L250"/>
  <c r="L249" s="1"/>
  <c r="I254"/>
  <c r="I253" s="1"/>
  <c r="J254"/>
  <c r="J253" s="1"/>
  <c r="K254"/>
  <c r="K253" s="1"/>
  <c r="L254"/>
  <c r="L253" s="1"/>
  <c r="I257"/>
  <c r="I256" s="1"/>
  <c r="J257"/>
  <c r="J256" s="1"/>
  <c r="K257"/>
  <c r="K256" s="1"/>
  <c r="L257"/>
  <c r="L256" s="1"/>
  <c r="I260"/>
  <c r="I259" s="1"/>
  <c r="J260"/>
  <c r="J259" s="1"/>
  <c r="K260"/>
  <c r="K259" s="1"/>
  <c r="L260"/>
  <c r="L259" s="1"/>
  <c r="I265"/>
  <c r="I264" s="1"/>
  <c r="J265"/>
  <c r="J264" s="1"/>
  <c r="K265"/>
  <c r="K264" s="1"/>
  <c r="L265"/>
  <c r="L264" s="1"/>
  <c r="I267"/>
  <c r="J267"/>
  <c r="K267"/>
  <c r="L267"/>
  <c r="I270"/>
  <c r="J270"/>
  <c r="K270"/>
  <c r="L270"/>
  <c r="I274"/>
  <c r="I273" s="1"/>
  <c r="J274"/>
  <c r="J273" s="1"/>
  <c r="K274"/>
  <c r="K273" s="1"/>
  <c r="L274"/>
  <c r="L273" s="1"/>
  <c r="I278"/>
  <c r="I277" s="1"/>
  <c r="J278"/>
  <c r="J277" s="1"/>
  <c r="K278"/>
  <c r="K277" s="1"/>
  <c r="L278"/>
  <c r="L277" s="1"/>
  <c r="I282"/>
  <c r="I281" s="1"/>
  <c r="J282"/>
  <c r="J281" s="1"/>
  <c r="K282"/>
  <c r="K281" s="1"/>
  <c r="L282"/>
  <c r="L281" s="1"/>
  <c r="I286"/>
  <c r="I285" s="1"/>
  <c r="J286"/>
  <c r="J285" s="1"/>
  <c r="K286"/>
  <c r="K285" s="1"/>
  <c r="L286"/>
  <c r="L285" s="1"/>
  <c r="I289"/>
  <c r="I288" s="1"/>
  <c r="J289"/>
  <c r="J288" s="1"/>
  <c r="K289"/>
  <c r="K288" s="1"/>
  <c r="L289"/>
  <c r="L288" s="1"/>
  <c r="I292"/>
  <c r="I291" s="1"/>
  <c r="J292"/>
  <c r="J291" s="1"/>
  <c r="K292"/>
  <c r="K291" s="1"/>
  <c r="L292"/>
  <c r="L291" s="1"/>
  <c r="I298"/>
  <c r="I297" s="1"/>
  <c r="J298"/>
  <c r="J297" s="1"/>
  <c r="K298"/>
  <c r="K297" s="1"/>
  <c r="L298"/>
  <c r="L297" s="1"/>
  <c r="I300"/>
  <c r="J300"/>
  <c r="K300"/>
  <c r="L300"/>
  <c r="I303"/>
  <c r="J303"/>
  <c r="K303"/>
  <c r="L303"/>
  <c r="I307"/>
  <c r="I306" s="1"/>
  <c r="J307"/>
  <c r="J306" s="1"/>
  <c r="K307"/>
  <c r="K306" s="1"/>
  <c r="L307"/>
  <c r="L306" s="1"/>
  <c r="I311"/>
  <c r="I310" s="1"/>
  <c r="J311"/>
  <c r="J310" s="1"/>
  <c r="K311"/>
  <c r="K310" s="1"/>
  <c r="L311"/>
  <c r="L310" s="1"/>
  <c r="I315"/>
  <c r="I314" s="1"/>
  <c r="J315"/>
  <c r="J314" s="1"/>
  <c r="K315"/>
  <c r="K314" s="1"/>
  <c r="L315"/>
  <c r="L314" s="1"/>
  <c r="I319"/>
  <c r="I318" s="1"/>
  <c r="J319"/>
  <c r="J318" s="1"/>
  <c r="K319"/>
  <c r="K318" s="1"/>
  <c r="L319"/>
  <c r="L318" s="1"/>
  <c r="I322"/>
  <c r="I321" s="1"/>
  <c r="J322"/>
  <c r="J321" s="1"/>
  <c r="K322"/>
  <c r="K321" s="1"/>
  <c r="L322"/>
  <c r="L321" s="1"/>
  <c r="I325"/>
  <c r="I324" s="1"/>
  <c r="J325"/>
  <c r="J324" s="1"/>
  <c r="K325"/>
  <c r="K324" s="1"/>
  <c r="L325"/>
  <c r="L324" s="1"/>
  <c r="I330"/>
  <c r="I329" s="1"/>
  <c r="J330"/>
  <c r="J329" s="1"/>
  <c r="K330"/>
  <c r="K329" s="1"/>
  <c r="L330"/>
  <c r="L329" s="1"/>
  <c r="I332"/>
  <c r="J332"/>
  <c r="K332"/>
  <c r="L332"/>
  <c r="I335"/>
  <c r="J335"/>
  <c r="K335"/>
  <c r="L335"/>
  <c r="I339"/>
  <c r="I338" s="1"/>
  <c r="J339"/>
  <c r="J338" s="1"/>
  <c r="K339"/>
  <c r="K338" s="1"/>
  <c r="L339"/>
  <c r="L338" s="1"/>
  <c r="I343"/>
  <c r="I342" s="1"/>
  <c r="J343"/>
  <c r="J342" s="1"/>
  <c r="K343"/>
  <c r="K342" s="1"/>
  <c r="L343"/>
  <c r="L342" s="1"/>
  <c r="I347"/>
  <c r="I346" s="1"/>
  <c r="J347"/>
  <c r="J346" s="1"/>
  <c r="K347"/>
  <c r="K346" s="1"/>
  <c r="L347"/>
  <c r="L346" s="1"/>
  <c r="I351"/>
  <c r="I350" s="1"/>
  <c r="J351"/>
  <c r="J350" s="1"/>
  <c r="K351"/>
  <c r="K350" s="1"/>
  <c r="L351"/>
  <c r="L350" s="1"/>
  <c r="I354"/>
  <c r="I353" s="1"/>
  <c r="J354"/>
  <c r="J353" s="1"/>
  <c r="K354"/>
  <c r="K353" s="1"/>
  <c r="L354"/>
  <c r="L353" s="1"/>
  <c r="I357"/>
  <c r="I356" s="1"/>
  <c r="J357"/>
  <c r="J356" s="1"/>
  <c r="K357"/>
  <c r="K356" s="1"/>
  <c r="L357"/>
  <c r="L356" s="1"/>
  <c r="J328" l="1"/>
  <c r="J296"/>
  <c r="J295" s="1"/>
  <c r="K328"/>
  <c r="K296"/>
  <c r="K263"/>
  <c r="K231"/>
  <c r="K230" s="1"/>
  <c r="K208"/>
  <c r="K178"/>
  <c r="K165"/>
  <c r="L328"/>
  <c r="L296"/>
  <c r="L263"/>
  <c r="L231"/>
  <c r="L208"/>
  <c r="L178"/>
  <c r="L165"/>
  <c r="L160" s="1"/>
  <c r="L151"/>
  <c r="L150" s="1"/>
  <c r="L131"/>
  <c r="L109"/>
  <c r="L89"/>
  <c r="L62"/>
  <c r="L61" s="1"/>
  <c r="I62"/>
  <c r="I61" s="1"/>
  <c r="I31"/>
  <c r="I328"/>
  <c r="I296"/>
  <c r="I295" s="1"/>
  <c r="I263"/>
  <c r="I231"/>
  <c r="I208"/>
  <c r="I178"/>
  <c r="I177" s="1"/>
  <c r="I165"/>
  <c r="I160" s="1"/>
  <c r="I151"/>
  <c r="I150" s="1"/>
  <c r="I131"/>
  <c r="I109"/>
  <c r="I89"/>
  <c r="J31"/>
  <c r="J263"/>
  <c r="J231"/>
  <c r="J208"/>
  <c r="J178"/>
  <c r="J165"/>
  <c r="J160" s="1"/>
  <c r="J151"/>
  <c r="J150" s="1"/>
  <c r="J131"/>
  <c r="J109"/>
  <c r="J89"/>
  <c r="J62"/>
  <c r="J61" s="1"/>
  <c r="K31"/>
  <c r="K160"/>
  <c r="K151"/>
  <c r="K150" s="1"/>
  <c r="K131"/>
  <c r="K109"/>
  <c r="K89"/>
  <c r="K62"/>
  <c r="K61" s="1"/>
  <c r="L31"/>
  <c r="J230" l="1"/>
  <c r="L177"/>
  <c r="L176" s="1"/>
  <c r="L295"/>
  <c r="L30"/>
  <c r="I230"/>
  <c r="I30"/>
  <c r="I360" s="1"/>
  <c r="K177"/>
  <c r="K176" s="1"/>
  <c r="K295"/>
  <c r="K30"/>
  <c r="J177"/>
  <c r="J176" s="1"/>
  <c r="J30"/>
  <c r="L230"/>
  <c r="I176"/>
  <c r="J360" l="1"/>
  <c r="L360"/>
  <c r="K360"/>
</calcChain>
</file>

<file path=xl/sharedStrings.xml><?xml version="1.0" encoding="utf-8"?>
<sst xmlns="http://schemas.openxmlformats.org/spreadsheetml/2006/main" count="2741" uniqueCount="483">
  <si>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</si>
  <si>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</si>
  <si>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</si>
  <si>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</si>
  <si>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</si>
  <si>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</si>
  <si>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Kranto pagrindinė mokykla, 191789019, Gargždai Kvietinių 28</t>
  </si>
  <si>
    <t>(įstaigos pavadinimas, kodas Juridinių asmenų registre, adresas)</t>
  </si>
  <si>
    <t>BIUDŽETO IŠLAIDŲ SĄMATOS VYKDYMO</t>
  </si>
  <si>
    <t>2020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</si>
  <si>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</si>
  <si>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</si>
  <si>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</si>
  <si>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</si>
  <si>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</si>
  <si>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</si>
  <si>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</si>
  <si>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</si>
  <si>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</si>
  <si>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</si>
  <si>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</si>
  <si>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</si>
  <si>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</si>
  <si>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</si>
  <si>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</si>
  <si>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</si>
  <si>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</si>
  <si>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</si>
  <si>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</si>
  <si>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</si>
  <si>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</si>
  <si>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</si>
  <si>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</si>
  <si>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</si>
  <si>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</si>
  <si>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</si>
  <si>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</si>
  <si>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</si>
  <si>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</si>
  <si>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</si>
  <si>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</si>
  <si>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</si>
  <si>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</si>
  <si>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</si>
  <si>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</si>
  <si>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</si>
  <si>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</si>
  <si>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</si>
  <si>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</si>
  <si>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</si>
  <si>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</si>
  <si>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</si>
  <si>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</si>
  <si>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</si>
  <si>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</si>
  <si>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</si>
  <si>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</si>
  <si>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</si>
  <si>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</si>
  <si>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</si>
  <si>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</si>
  <si>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</si>
  <si>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</si>
  <si>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</si>
  <si>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</si>
  <si>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</si>
  <si>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</si>
  <si>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</si>
  <si>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</si>
  <si>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</si>
  <si>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</si>
  <si>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</si>
  <si>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</si>
  <si>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</si>
  <si>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</si>
  <si>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</si>
  <si>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</si>
  <si>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</si>
  <si>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</si>
  <si>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</si>
  <si>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</si>
  <si>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</si>
  <si>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</si>
  <si>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</si>
  <si>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</si>
  <si>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</si>
  <si>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</si>
  <si>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</si>
  <si>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</si>
  <si>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</si>
  <si>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</si>
  <si>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</si>
  <si>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</si>
  <si>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</si>
  <si>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</si>
  <si>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</si>
  <si>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</si>
  <si>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</si>
  <si>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</si>
  <si>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</si>
  <si>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</si>
  <si>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</si>
  <si>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</si>
  <si>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</si>
  <si>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</si>
  <si>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</si>
  <si>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</si>
  <si>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</si>
  <si>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</si>
  <si>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</si>
  <si>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</si>
  <si>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</si>
  <si>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</si>
  <si>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</si>
  <si>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</si>
  <si>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</si>
  <si>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</si>
  <si>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</si>
  <si>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</si>
  <si>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</si>
  <si>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</si>
  <si>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</si>
  <si>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</si>
  <si>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</si>
  <si>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</si>
  <si>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</si>
  <si>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</si>
  <si>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</si>
  <si>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</si>
  <si>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</si>
  <si>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</si>
  <si>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</si>
  <si>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</si>
  <si>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</si>
  <si>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</si>
  <si>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</si>
  <si>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</si>
  <si>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</si>
  <si>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</si>
  <si>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</si>
  <si>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</si>
  <si>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</si>
  <si>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</si>
  <si>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</si>
  <si>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</si>
  <si>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</si>
  <si>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</si>
  <si>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</si>
  <si>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</si>
  <si>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</si>
  <si>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</si>
  <si>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</si>
  <si>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</si>
  <si>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</si>
  <si>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</si>
  <si>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</si>
  <si>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</si>
  <si>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</si>
  <si>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</si>
  <si>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</si>
  <si>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</si>
  <si>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</si>
  <si>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</si>
  <si>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</si>
  <si>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</si>
  <si>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</si>
  <si>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</si>
  <si>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</si>
  <si>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</si>
  <si>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</si>
  <si>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</si>
  <si>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</si>
  <si>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</si>
  <si>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</si>
  <si>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</si>
  <si>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</si>
  <si>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</si>
  <si>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</si>
  <si>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</si>
  <si>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</si>
  <si>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</si>
  <si>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</si>
  <si>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</si>
  <si>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</si>
  <si>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</si>
  <si>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</si>
  <si>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</si>
  <si>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</si>
  <si>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</si>
  <si>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</si>
  <si>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</si>
  <si>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</si>
  <si>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</si>
  <si>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</si>
  <si>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</si>
  <si>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</si>
  <si>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</si>
  <si>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</si>
  <si>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</si>
  <si>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</si>
  <si>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</si>
  <si>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</si>
  <si>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</si>
  <si>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</si>
  <si>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</si>
  <si>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</si>
  <si>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</si>
  <si>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</si>
  <si>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</si>
  <si>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</si>
  <si>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</si>
  <si>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</si>
  <si>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</si>
  <si>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</si>
  <si>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</si>
  <si>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</si>
  <si>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</si>
  <si>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</si>
  <si>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</si>
  <si>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</si>
  <si>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</si>
  <si>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</si>
  <si>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</si>
  <si>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</si>
  <si>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</si>
  <si>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</si>
  <si>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Direktorius</t>
  </si>
  <si>
    <t>Egidijus Žiedas</t>
  </si>
  <si>
    <t xml:space="preserve">      (įstaigos vadovo ar jo įgalioto asmens pareigų  pavadinimas)</t>
  </si>
  <si>
    <t>(parašas)</t>
  </si>
  <si>
    <t>(vardas ir pavardė)</t>
  </si>
  <si>
    <t>Vyr.buhalterė</t>
  </si>
  <si>
    <t>Alma Kmitienė</t>
  </si>
  <si>
    <t xml:space="preserve">  (vyriausiasis buhalteris (buhalteris)/centralizuotos apskaitos įstaigos vadovas arba jo įgaliotas asmuo</t>
  </si>
  <si>
    <t>Žinių visuomenės plėtros programa</t>
  </si>
  <si>
    <t>Mokyklos, priskiriamos pagrindinės mokyklos tipui</t>
  </si>
  <si>
    <t>1.1.1.8. Bendrųjų ugdymo planų įgyvendinimas bei tinkamos ugdymo aplinkos užtikrinimas Gargždų "Kranto" pagrindinėje mokykloje</t>
  </si>
  <si>
    <t>ML</t>
  </si>
  <si>
    <t>09</t>
  </si>
  <si>
    <t>02</t>
  </si>
  <si>
    <t>01</t>
  </si>
  <si>
    <t>Mokymo lėšos</t>
  </si>
  <si>
    <t>SB</t>
  </si>
  <si>
    <t>Savivaldybės biudžeto lėšos</t>
  </si>
  <si>
    <t>1.4.4.28. Švietimo įstaigų patalpų remontas, mokyklinių autobusų remontas, buitinės, organizacinės technikos, mokymo priemonių įsigijimas</t>
  </si>
  <si>
    <t>S</t>
  </si>
  <si>
    <t>Pajamos už paslaugas ir nuomą</t>
  </si>
  <si>
    <t>VBD</t>
  </si>
  <si>
    <t>Valstybės biudžeto specialioji tikslinė dotacija</t>
  </si>
  <si>
    <t xml:space="preserve">P A T V I R T I N T A </t>
  </si>
  <si>
    <t>Klaipėdos rajono savivaldybės</t>
  </si>
  <si>
    <t>administracijos direktoriaus</t>
  </si>
  <si>
    <t>Gargždų"Kranto" pagrindinė mokykla</t>
  </si>
  <si>
    <t>2018 m. vasario 6 d.</t>
  </si>
  <si>
    <t>(Įstaigos pavadinimas)</t>
  </si>
  <si>
    <t>įsakymu Nr.(5.1.1) AV - 306</t>
  </si>
  <si>
    <t>Gargždai Kvietinių 28 į.k.191789019</t>
  </si>
  <si>
    <t>(Registracijos kodas ir buveinės adresas)</t>
  </si>
  <si>
    <t>Metinė, ketvirtinė, mėnesinė</t>
  </si>
  <si>
    <t xml:space="preserve"> PAŽYMA APIE PAJAMAS UŽ PASLAUGAS IR NUOMĄ  2020-06-30D. 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</si>
  <si>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</si>
  <si>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</si>
  <si>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</si>
  <si>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</si>
  <si>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</si>
  <si>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</si>
  <si>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</si>
  <si>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</si>
  <si>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</si>
  <si>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</si>
  <si>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</si>
  <si>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</si>
  <si>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</si>
  <si>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</si>
  <si>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</si>
  <si>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</si>
  <si>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</si>
  <si>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</si>
  <si>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</si>
  <si>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</si>
  <si>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</si>
  <si>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</si>
  <si>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</si>
  <si>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</si>
  <si>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</si>
  <si>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</si>
  <si>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Įstaigos vadovas</t>
  </si>
  <si>
    <t>Vyriausiasis buhalteris</t>
  </si>
  <si>
    <t xml:space="preserve">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</si>
  <si>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</si>
  <si>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</si>
  <si>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</si>
  <si>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</si>
  <si>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>KLAIPĖDOS RAJONO GARGŽDŲ "KRANTO" PAGRINDINĖ MOKYKLA   į.k.191789019</t>
  </si>
  <si>
    <t>(įstaigos pavadinimas, kodas)</t>
  </si>
  <si>
    <t>SAVIVALDYBĖS BIUDŽETINIŲ ĮSTAIGŲ PAJAMŲ ĮMOKŲ ATASKAITA UŽ 2020 METŲ II KETVIRTĮ</t>
  </si>
  <si>
    <t>Gargždai Kvietinių 28</t>
  </si>
  <si>
    <t>(Eur.euro cnt.)</t>
  </si>
  <si>
    <t>Didžiosios knygos sąskaitos numeris</t>
  </si>
  <si>
    <t>Didžiosios knygos sąskaitos pavadinimas</t>
  </si>
  <si>
    <t>Sukauptos gautinos iš savivaldybės iždo sumos</t>
  </si>
  <si>
    <t>Laikotarpio pradžios likutis</t>
  </si>
  <si>
    <t>Pervesta į iždą gražintinų iš iždo sumų</t>
  </si>
  <si>
    <t>Gauta iš iždo sumų</t>
  </si>
  <si>
    <t>Gražintinų sumų pokytis</t>
  </si>
  <si>
    <t>Laikotarpio pabaigos likutis (3+4-5-6)</t>
  </si>
  <si>
    <t>Apskaičiuotos turto naudojimo paslaugos</t>
  </si>
  <si>
    <t>Apskaičiuotos prekių, turto paslaugų pardavimo pajamos</t>
  </si>
  <si>
    <t>IŠ VISO:</t>
  </si>
  <si>
    <t>(vadovo ar jo įgalioto asmens pareigos)</t>
  </si>
  <si>
    <t>(vyriausiojo buhalterio (buhalterio ar jo įgalioto asmens pareigos)</t>
  </si>
  <si>
    <t>Gargždų Kranto pagrindinė mokykla</t>
  </si>
  <si>
    <t>Klaipėdos raj.savivaldybės administracijos (Biudžeto ir ekonomikos skyriui)</t>
  </si>
  <si>
    <t>PAŽYMA DĖL GAUTINŲ, GAUTŲ IR GRĄŽINTINŲ FINANSAVIMO SUMŲ</t>
  </si>
  <si>
    <t>Ataskaitinis laikotarpis:</t>
  </si>
  <si>
    <t>2020-06-30</t>
  </si>
  <si>
    <t>Gautinų finansavimo sumų likutis ataskaitinio laikotarpio pabaigoje: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</si>
  <si>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</si>
  <si>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</si>
  <si>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</si>
  <si>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</si>
  <si>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</si>
  <si>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</si>
  <si>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</si>
  <si>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09.02.01.01.</t>
  </si>
  <si>
    <t>Iš viso</t>
  </si>
  <si>
    <t>Atsargoms</t>
  </si>
  <si>
    <t>(Parašas) (Vardas ir pavardė)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</si>
  <si>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</si>
  <si>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</si>
  <si>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</si>
  <si>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</si>
  <si>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>2020 m. birželio mėn. 30 d.</t>
  </si>
  <si>
    <t xml:space="preserve">SB - Savivaldybės biudžeto lėšos                       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</si>
  <si>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</si>
  <si>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</si>
  <si>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</si>
  <si>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</si>
  <si>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</si>
  <si>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</si>
  <si>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</si>
  <si>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</si>
  <si>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</si>
  <si>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</si>
  <si>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</si>
  <si>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</si>
  <si>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</si>
  <si>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</si>
  <si>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</si>
  <si>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</si>
  <si>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</si>
  <si>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</si>
  <si>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</si>
  <si>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</si>
  <si>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Forma Nr. B-2   metinė, ketvirtinė                                                  patvirtinta Klaipėdos rajono savivaldybės administracijos direktoriaus  2020 m.  balandžio  1 d. įsakymu Nr AV-724</t>
  </si>
  <si>
    <t>Kranto pagrindinė mokykla 191789019</t>
  </si>
  <si>
    <t>(Įstaigos pavadinimas, kodas)</t>
  </si>
  <si>
    <t>IKIMOKYKLINIŲ, VISŲ TIPŲ BENDROJO UGDYMO MOKYKLŲ, KITŲ ŠVIETIMO ĮSTAIGŲ TINKLO, KONTINGENTO, ETATŲ  IR IŠLAIDŲ DARBO UŽMOKESČIUI  PLANO ĮVYKDYMO ATASKAITA 2020 m. birželio mėn.30  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</si>
  <si>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</si>
  <si>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</si>
  <si>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</si>
  <si>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</si>
  <si>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</si>
  <si>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</si>
  <si>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</si>
  <si>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</si>
  <si>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</si>
  <si>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</si>
  <si>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</si>
  <si>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</si>
  <si>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</si>
  <si>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</si>
  <si>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</si>
  <si>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</si>
  <si>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</si>
  <si>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</si>
  <si>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</si>
  <si>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</si>
  <si>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</si>
  <si>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</si>
  <si>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</si>
  <si>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</si>
  <si>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</si>
  <si>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</si>
  <si>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</si>
  <si>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</si>
  <si>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</si>
  <si>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</si>
  <si>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</si>
  <si>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</si>
  <si>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</si>
  <si>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</si>
  <si>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</si>
  <si>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</si>
  <si>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</si>
  <si>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</si>
  <si>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</si>
  <si>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</si>
  <si>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</si>
  <si>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</si>
  <si>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2020.07.08 Nr.____6____________</t>
  </si>
  <si>
    <t>2020.07.08 Nr.___6_____________</t>
  </si>
  <si>
    <t>2020.07.08 Nr._____6___________</t>
  </si>
  <si>
    <t>2020.07.08 Nr._6_______________</t>
  </si>
  <si>
    <t>2020.07.08 Nr.__6______________</t>
  </si>
  <si>
    <t>2020.07.08  Nr._6_______________</t>
  </si>
  <si>
    <t>2020-07-08  Nr._6_____</t>
  </si>
  <si>
    <t>2020 -07-08  Nr._6_____</t>
  </si>
  <si>
    <t>2020-07-08 Nr.6</t>
  </si>
  <si>
    <t>2020.07.08  Nr.6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</si>
  <si>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</si>
  <si>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</si>
  <si>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</si>
  <si>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</si>
  <si>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</si>
  <si>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</t>
  </si>
  <si>
    <t xml:space="preserve">                          2020.07.08 Nr.___2_____________</t>
  </si>
  <si>
    <t xml:space="preserve">                                             (data)</t>
  </si>
  <si>
    <t>Ministerijos / Savivaldybės</t>
  </si>
  <si>
    <t>Eil.Nr.</t>
  </si>
  <si>
    <t>iš jų ilgalaikių įsiskolinimų likutis*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</si>
  <si>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</si>
  <si>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</si>
  <si>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</si>
  <si>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</si>
  <si>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</si>
  <si>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</si>
  <si>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</si>
  <si>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</si>
  <si>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</si>
  <si>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</si>
  <si>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</si>
  <si>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</si>
  <si>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</si>
  <si>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</si>
  <si>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2020 m. kovo 24 d.</t>
  </si>
  <si>
    <t>įsakymu Nr. (5.1.1 E) AV-659</t>
  </si>
  <si>
    <t>Kranto pagrindinė mokykla</t>
  </si>
  <si>
    <t>PAŽYMA PRIE MOKĖTINŲ SUMŲ 2020 MBIRŽELIO 30 D. ATASKAITOS 9 PRIEDO</t>
  </si>
  <si>
    <t xml:space="preserve">  Metinė, ketvirtinė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</si>
  <si>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</si>
  <si>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</si>
  <si>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</si>
  <si>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</si>
  <si>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</si>
  <si>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</si>
  <si>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</si>
  <si>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</si>
  <si>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</si>
  <si>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</si>
  <si>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</si>
  <si>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</si>
  <si>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</si>
  <si>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</si>
  <si>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</si>
  <si>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</si>
  <si>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</si>
  <si>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</si>
  <si>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</si>
  <si>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</si>
  <si>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</si>
  <si>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</si>
  <si>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</si>
  <si>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</si>
  <si>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</si>
  <si>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</si>
  <si>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</si>
  <si>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</si>
  <si>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</si>
  <si>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</si>
  <si>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</si>
  <si>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2.2.1.1.1.20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</si>
  <si>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</si>
  <si>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</si>
  <si>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</si>
  <si>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</si>
  <si>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</si>
  <si>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</si>
  <si>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2.2.1.1.1.30</t>
  </si>
  <si>
    <t>...ir kiti</t>
  </si>
  <si>
    <t>Iš viso:</t>
  </si>
  <si>
    <t xml:space="preserve">  (parašas)</t>
  </si>
  <si>
    <t xml:space="preserve">                                  (vardas ir pavardė)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</si>
</sst>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70">
    <font>
      <sz val="11"/>
      <color indexed="8"/>
      <name val="Calibri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2"/>
      <color indexed="8"/>
      <name val="Arial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0"/>
      <color indexed="8"/>
      <name val="Times New Roman"/>
    </font>
    <font>
      <vertAlign val="superscript"/>
      <sz val="12"/>
      <color indexed="8"/>
      <name val="Times New Roman"/>
    </font>
    <font>
      <sz val="8"/>
      <color indexed="8"/>
      <name val="Arial"/>
    </font>
    <font>
      <b/>
      <sz val="11"/>
      <color indexed="8"/>
      <name val="Times New Roman Baltic"/>
    </font>
    <font>
      <sz val="12"/>
      <color indexed="8"/>
      <name val="Times New Roman"/>
    </font>
    <font>
      <sz val="11"/>
      <color indexed="8"/>
      <name val="Times New Roman Baltic"/>
    </font>
    <font>
      <sz val="10"/>
      <color indexed="8"/>
      <name val="Times New Roman"/>
    </font>
    <font>
      <sz val="9"/>
      <color indexed="8"/>
      <name val="Arial"/>
    </font>
    <font>
      <b/>
      <sz val="9"/>
      <color indexed="8"/>
      <name val="Arial"/>
    </font>
    <font>
      <b/>
      <sz val="9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 Baltic"/>
    </font>
    <font>
      <sz val="10"/>
      <name val="Arial"/>
    </font>
    <font>
      <sz val="8"/>
      <name val="Arial"/>
    </font>
    <font>
      <b/>
      <sz val="10"/>
      <name val="Arial"/>
      <family val="2"/>
      <charset val="186"/>
    </font>
    <font>
      <sz val="9"/>
      <name val="Arial"/>
    </font>
    <font>
      <sz val="10"/>
      <name val="Arial"/>
      <family val="2"/>
      <charset val="186"/>
    </font>
    <font>
      <u/>
      <sz val="10"/>
      <name val="Arial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family val="1"/>
      <charset val="186"/>
    </font>
    <font>
      <sz val="11"/>
      <color rgb="FF000000"/>
      <name val="Calibri"/>
    </font>
    <font>
      <b/>
      <sz val="11"/>
      <color rgb="FF00000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Calibri"/>
    </font>
    <font>
      <sz val="9"/>
      <color indexed="8"/>
      <name val="Times New Roman"/>
    </font>
    <font>
      <sz val="11"/>
      <color theme="1"/>
      <name val="Calibri"/>
      <family val="2"/>
      <scheme val="minor"/>
    </font>
    <font>
      <sz val="10"/>
      <name val="Times New Roman Baltic"/>
      <charset val="186"/>
    </font>
    <font>
      <sz val="10"/>
      <name val="Times New Roman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sz val="11"/>
      <color indexed="8"/>
      <name val="Times New Roman"/>
    </font>
    <font>
      <i/>
      <sz val="9"/>
      <color indexed="8"/>
      <name val="Times New Roman"/>
    </font>
    <font>
      <vertAlign val="superscript"/>
      <sz val="9"/>
      <color indexed="8"/>
      <name val="Times New Roman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rgb="FFE7E6E6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 applyFill="0" applyProtection="0"/>
    <xf numFmtId="0" fontId="23" fillId="0" borderId="0"/>
    <xf numFmtId="0" fontId="23" fillId="0" borderId="0"/>
    <xf numFmtId="0" fontId="32" fillId="0" borderId="0"/>
    <xf numFmtId="0" fontId="33" fillId="0" borderId="0"/>
    <xf numFmtId="0" fontId="5" fillId="0" borderId="0" applyFill="0" applyProtection="0"/>
    <xf numFmtId="0" fontId="41" fillId="0" borderId="0"/>
    <xf numFmtId="164" fontId="4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43" fillId="0" borderId="0"/>
    <xf numFmtId="0" fontId="32" fillId="0" borderId="0"/>
    <xf numFmtId="0" fontId="42" fillId="0" borderId="0"/>
    <xf numFmtId="0" fontId="27" fillId="0" borderId="0"/>
  </cellStyleXfs>
  <cellXfs count="591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165" fontId="2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5" fontId="3" fillId="0" borderId="0" xfId="0" applyNumberFormat="1" applyFont="1" applyFill="1" applyAlignment="1" applyProtection="1">
      <alignment horizontal="left"/>
    </xf>
    <xf numFmtId="3" fontId="1" fillId="0" borderId="1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5" fontId="3" fillId="0" borderId="0" xfId="0" applyNumberFormat="1" applyFont="1" applyFill="1" applyAlignment="1" applyProtection="1">
      <alignment horizontal="right"/>
    </xf>
    <xf numFmtId="1" fontId="1" fillId="0" borderId="1" xfId="0" applyNumberFormat="1" applyFont="1" applyFill="1" applyBorder="1" applyProtection="1"/>
    <xf numFmtId="3" fontId="1" fillId="0" borderId="2" xfId="0" applyNumberFormat="1" applyFont="1" applyFill="1" applyBorder="1" applyProtection="1"/>
    <xf numFmtId="0" fontId="3" fillId="0" borderId="3" xfId="0" applyFont="1" applyFill="1" applyBorder="1" applyAlignment="1" applyProtection="1">
      <alignment horizontal="right"/>
    </xf>
    <xf numFmtId="0" fontId="1" fillId="0" borderId="4" xfId="0" applyFont="1" applyFill="1" applyBorder="1" applyProtection="1"/>
    <xf numFmtId="0" fontId="1" fillId="0" borderId="1" xfId="0" applyFont="1" applyFill="1" applyBorder="1" applyProtection="1"/>
    <xf numFmtId="0" fontId="3" fillId="0" borderId="5" xfId="0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165" fontId="3" fillId="0" borderId="6" xfId="0" applyNumberFormat="1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vertical="top" wrapText="1"/>
    </xf>
    <xf numFmtId="0" fontId="8" fillId="0" borderId="9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8" fillId="0" borderId="6" xfId="0" applyFont="1" applyFill="1" applyBorder="1" applyAlignment="1" applyProtection="1">
      <alignment vertical="top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vertical="top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vertical="top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vertical="top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left" vertical="top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8" fillId="0" borderId="9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4" xfId="0" applyNumberFormat="1" applyFont="1" applyFill="1" applyBorder="1" applyAlignment="1" applyProtection="1">
      <alignment horizontal="righ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top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15" xfId="0" applyNumberFormat="1" applyFont="1" applyFill="1" applyBorder="1" applyAlignment="1" applyProtection="1">
      <alignment horizontal="right" vertical="center" wrapText="1"/>
    </xf>
    <xf numFmtId="2" fontId="1" fillId="0" borderId="11" xfId="0" applyNumberFormat="1" applyFont="1" applyFill="1" applyBorder="1" applyAlignment="1" applyProtection="1">
      <alignment horizontal="right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9" fillId="0" borderId="14" xfId="0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vertical="top" wrapText="1"/>
    </xf>
    <xf numFmtId="0" fontId="10" fillId="0" borderId="8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9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8" fillId="0" borderId="0" xfId="0" applyFont="1" applyFill="1" applyProtection="1"/>
    <xf numFmtId="165" fontId="1" fillId="0" borderId="5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Fill="1" applyAlignment="1" applyProtection="1">
      <alignment horizontal="right" vertical="center"/>
    </xf>
    <xf numFmtId="0" fontId="1" fillId="0" borderId="6" xfId="0" applyFont="1" applyFill="1" applyBorder="1" applyProtection="1"/>
    <xf numFmtId="165" fontId="1" fillId="0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horizontal="center" vertical="top"/>
    </xf>
    <xf numFmtId="0" fontId="11" fillId="0" borderId="6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 vertical="top"/>
    </xf>
    <xf numFmtId="0" fontId="1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165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Protection="1"/>
    <xf numFmtId="0" fontId="1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vertical="top"/>
    </xf>
    <xf numFmtId="165" fontId="1" fillId="3" borderId="7" xfId="0" applyNumberFormat="1" applyFont="1" applyFill="1" applyBorder="1" applyAlignment="1" applyProtection="1">
      <alignment horizontal="right" vertical="center" wrapText="1"/>
    </xf>
    <xf numFmtId="165" fontId="1" fillId="4" borderId="8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Fill="1" applyBorder="1" applyProtection="1">
      <protection locked="0"/>
    </xf>
    <xf numFmtId="0" fontId="16" fillId="0" borderId="0" xfId="0" applyFont="1" applyFill="1" applyProtection="1"/>
    <xf numFmtId="3" fontId="1" fillId="0" borderId="10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1" xfId="0" applyNumberFormat="1" applyFont="1" applyFill="1" applyBorder="1" applyAlignment="1" applyProtection="1">
      <alignment horizontal="left"/>
    </xf>
    <xf numFmtId="0" fontId="17" fillId="0" borderId="0" xfId="0" applyFont="1" applyFill="1" applyAlignment="1" applyProtection="1">
      <alignment horizontal="lef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23" fillId="0" borderId="0" xfId="1"/>
    <xf numFmtId="0" fontId="23" fillId="0" borderId="0" xfId="1" applyAlignment="1"/>
    <xf numFmtId="0" fontId="23" fillId="0" borderId="16" xfId="1" applyBorder="1" applyAlignment="1"/>
    <xf numFmtId="0" fontId="23" fillId="0" borderId="0" xfId="1" applyBorder="1" applyAlignment="1"/>
    <xf numFmtId="0" fontId="25" fillId="0" borderId="0" xfId="1" applyFont="1" applyAlignment="1"/>
    <xf numFmtId="0" fontId="25" fillId="0" borderId="0" xfId="1" applyFont="1" applyAlignment="1">
      <alignment horizontal="left"/>
    </xf>
    <xf numFmtId="0" fontId="27" fillId="0" borderId="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3" fillId="0" borderId="0" xfId="1" applyAlignment="1">
      <alignment horizontal="center"/>
    </xf>
    <xf numFmtId="0" fontId="24" fillId="0" borderId="0" xfId="1" applyFont="1" applyAlignment="1">
      <alignment horizontal="right"/>
    </xf>
    <xf numFmtId="0" fontId="23" fillId="0" borderId="0" xfId="1" applyBorder="1"/>
    <xf numFmtId="0" fontId="23" fillId="0" borderId="17" xfId="1" applyBorder="1"/>
    <xf numFmtId="0" fontId="23" fillId="0" borderId="18" xfId="1" applyBorder="1"/>
    <xf numFmtId="0" fontId="23" fillId="0" borderId="19" xfId="1" applyBorder="1"/>
    <xf numFmtId="0" fontId="25" fillId="0" borderId="17" xfId="1" applyFont="1" applyBorder="1"/>
    <xf numFmtId="0" fontId="25" fillId="0" borderId="20" xfId="1" applyFont="1" applyBorder="1" applyAlignment="1">
      <alignment horizontal="center"/>
    </xf>
    <xf numFmtId="0" fontId="23" fillId="0" borderId="21" xfId="1" applyBorder="1"/>
    <xf numFmtId="0" fontId="23" fillId="0" borderId="22" xfId="1" applyBorder="1"/>
    <xf numFmtId="0" fontId="25" fillId="0" borderId="25" xfId="1" applyFont="1" applyBorder="1" applyAlignment="1">
      <alignment horizontal="center"/>
    </xf>
    <xf numFmtId="0" fontId="25" fillId="0" borderId="0" xfId="1" applyFont="1" applyBorder="1" applyAlignment="1"/>
    <xf numFmtId="0" fontId="25" fillId="0" borderId="21" xfId="1" applyFont="1" applyBorder="1"/>
    <xf numFmtId="0" fontId="23" fillId="0" borderId="23" xfId="1" applyBorder="1"/>
    <xf numFmtId="0" fontId="23" fillId="0" borderId="16" xfId="1" applyBorder="1"/>
    <xf numFmtId="0" fontId="23" fillId="0" borderId="24" xfId="1" applyBorder="1"/>
    <xf numFmtId="0" fontId="23" fillId="0" borderId="20" xfId="1" applyBorder="1" applyAlignment="1">
      <alignment horizontal="center"/>
    </xf>
    <xf numFmtId="0" fontId="23" fillId="0" borderId="0" xfId="1" applyBorder="1" applyAlignment="1">
      <alignment horizontal="center"/>
    </xf>
    <xf numFmtId="0" fontId="23" fillId="0" borderId="0" xfId="1" applyAlignment="1">
      <alignment horizontal="left"/>
    </xf>
    <xf numFmtId="0" fontId="29" fillId="0" borderId="0" xfId="2" applyFont="1"/>
    <xf numFmtId="0" fontId="29" fillId="0" borderId="0" xfId="2" applyFont="1" applyFill="1" applyAlignment="1">
      <alignment wrapText="1"/>
    </xf>
    <xf numFmtId="0" fontId="29" fillId="0" borderId="0" xfId="2" applyFont="1" applyFill="1" applyAlignment="1">
      <alignment horizontal="left" wrapText="1"/>
    </xf>
    <xf numFmtId="0" fontId="29" fillId="0" borderId="0" xfId="2" applyFont="1" applyBorder="1" applyAlignment="1">
      <alignment horizontal="center"/>
    </xf>
    <xf numFmtId="0" fontId="29" fillId="0" borderId="30" xfId="2" applyFont="1" applyBorder="1" applyAlignment="1">
      <alignment horizontal="center" wrapText="1"/>
    </xf>
    <xf numFmtId="0" fontId="29" fillId="0" borderId="30" xfId="2" applyFont="1" applyBorder="1" applyAlignment="1">
      <alignment horizontal="center"/>
    </xf>
    <xf numFmtId="0" fontId="29" fillId="0" borderId="0" xfId="2" applyFont="1" applyAlignment="1">
      <alignment horizontal="center"/>
    </xf>
    <xf numFmtId="0" fontId="29" fillId="0" borderId="30" xfId="2" applyFont="1" applyBorder="1"/>
    <xf numFmtId="0" fontId="30" fillId="0" borderId="30" xfId="2" applyFont="1" applyBorder="1"/>
    <xf numFmtId="2" fontId="29" fillId="0" borderId="30" xfId="2" applyNumberFormat="1" applyFont="1" applyBorder="1"/>
    <xf numFmtId="0" fontId="31" fillId="0" borderId="30" xfId="2" applyFont="1" applyBorder="1"/>
    <xf numFmtId="0" fontId="31" fillId="0" borderId="30" xfId="2" applyFont="1" applyBorder="1" applyAlignment="1">
      <alignment horizontal="right"/>
    </xf>
    <xf numFmtId="2" fontId="31" fillId="0" borderId="30" xfId="2" applyNumberFormat="1" applyFont="1" applyBorder="1"/>
    <xf numFmtId="0" fontId="29" fillId="0" borderId="16" xfId="2" applyFont="1" applyBorder="1"/>
    <xf numFmtId="0" fontId="30" fillId="0" borderId="0" xfId="2" applyFont="1" applyAlignment="1">
      <alignment horizontal="center"/>
    </xf>
    <xf numFmtId="0" fontId="35" fillId="0" borderId="0" xfId="4" applyFont="1" applyFill="1"/>
    <xf numFmtId="0" fontId="35" fillId="0" borderId="0" xfId="4" applyFont="1" applyFill="1" applyAlignment="1">
      <alignment horizontal="center" vertical="center" wrapText="1"/>
    </xf>
    <xf numFmtId="14" fontId="34" fillId="0" borderId="0" xfId="4" applyNumberFormat="1" applyFont="1" applyFill="1" applyAlignment="1">
      <alignment vertical="center" wrapText="1"/>
    </xf>
    <xf numFmtId="0" fontId="35" fillId="0" borderId="0" xfId="4" applyFont="1" applyFill="1" applyAlignment="1">
      <alignment vertical="center" wrapText="1"/>
    </xf>
    <xf numFmtId="0" fontId="34" fillId="5" borderId="32" xfId="4" applyFont="1" applyFill="1" applyBorder="1" applyAlignment="1">
      <alignment horizontal="center" vertical="center" wrapText="1"/>
    </xf>
    <xf numFmtId="0" fontId="34" fillId="5" borderId="32" xfId="4" applyFont="1" applyFill="1" applyBorder="1" applyAlignment="1">
      <alignment horizontal="center" vertical="center"/>
    </xf>
    <xf numFmtId="0" fontId="35" fillId="0" borderId="32" xfId="4" applyFont="1" applyFill="1" applyBorder="1" applyAlignment="1">
      <alignment horizontal="center" vertical="center" wrapText="1"/>
    </xf>
    <xf numFmtId="0" fontId="35" fillId="0" borderId="32" xfId="4" applyFont="1" applyFill="1" applyBorder="1" applyAlignment="1">
      <alignment horizontal="left" vertical="center" wrapText="1"/>
    </xf>
    <xf numFmtId="0" fontId="33" fillId="0" borderId="32" xfId="4" applyFill="1" applyBorder="1" applyAlignment="1">
      <alignment horizontal="right" vertical="center"/>
    </xf>
    <xf numFmtId="49" fontId="35" fillId="0" borderId="32" xfId="4" applyNumberFormat="1" applyFont="1" applyFill="1" applyBorder="1" applyAlignment="1">
      <alignment horizontal="center" vertical="center"/>
    </xf>
    <xf numFmtId="2" fontId="35" fillId="0" borderId="32" xfId="4" applyNumberFormat="1" applyFont="1" applyFill="1" applyBorder="1" applyAlignment="1">
      <alignment horizontal="right" vertical="center"/>
    </xf>
    <xf numFmtId="0" fontId="39" fillId="0" borderId="32" xfId="4" applyFont="1" applyFill="1" applyBorder="1" applyAlignment="1">
      <alignment horizontal="right" vertical="center"/>
    </xf>
    <xf numFmtId="49" fontId="34" fillId="0" borderId="32" xfId="4" applyNumberFormat="1" applyFont="1" applyFill="1" applyBorder="1" applyAlignment="1">
      <alignment horizontal="center" vertical="center"/>
    </xf>
    <xf numFmtId="2" fontId="34" fillId="0" borderId="32" xfId="4" applyNumberFormat="1" applyFont="1" applyFill="1" applyBorder="1" applyAlignment="1">
      <alignment horizontal="right" vertical="center"/>
    </xf>
    <xf numFmtId="0" fontId="35" fillId="0" borderId="0" xfId="4" applyFont="1" applyFill="1" applyAlignment="1">
      <alignment horizontal="left" vertical="center" wrapText="1"/>
    </xf>
    <xf numFmtId="0" fontId="33" fillId="0" borderId="0" xfId="4" applyFill="1" applyAlignment="1">
      <alignment horizontal="right" vertical="center"/>
    </xf>
    <xf numFmtId="49" fontId="35" fillId="0" borderId="0" xfId="4" applyNumberFormat="1" applyFont="1" applyFill="1" applyAlignment="1">
      <alignment horizontal="center" vertical="center"/>
    </xf>
    <xf numFmtId="2" fontId="35" fillId="0" borderId="0" xfId="4" applyNumberFormat="1" applyFont="1" applyFill="1" applyAlignment="1">
      <alignment horizontal="right" vertical="center"/>
    </xf>
    <xf numFmtId="0" fontId="33" fillId="0" borderId="0" xfId="4" applyFill="1"/>
    <xf numFmtId="0" fontId="35" fillId="0" borderId="32" xfId="4" applyFont="1" applyFill="1" applyBorder="1" applyAlignment="1">
      <alignment horizontal="left" vertical="center" wrapText="1"/>
    </xf>
    <xf numFmtId="0" fontId="35" fillId="0" borderId="0" xfId="4" applyFont="1" applyFill="1" applyAlignment="1">
      <alignment horizontal="left" vertical="center" wrapText="1"/>
    </xf>
    <xf numFmtId="0" fontId="44" fillId="0" borderId="0" xfId="11" applyFont="1" applyProtection="1">
      <protection locked="0"/>
    </xf>
    <xf numFmtId="0" fontId="44" fillId="0" borderId="0" xfId="11" applyFont="1"/>
    <xf numFmtId="0" fontId="47" fillId="0" borderId="0" xfId="12" applyFont="1" applyProtection="1">
      <protection locked="0"/>
    </xf>
    <xf numFmtId="0" fontId="44" fillId="0" borderId="0" xfId="11" applyFont="1" applyAlignment="1" applyProtection="1">
      <alignment wrapText="1"/>
      <protection locked="0"/>
    </xf>
    <xf numFmtId="0" fontId="44" fillId="0" borderId="0" xfId="11" applyFont="1" applyAlignment="1">
      <alignment wrapText="1"/>
    </xf>
    <xf numFmtId="0" fontId="48" fillId="0" borderId="0" xfId="11" applyFont="1" applyProtection="1">
      <protection locked="0"/>
    </xf>
    <xf numFmtId="0" fontId="44" fillId="0" borderId="0" xfId="11" applyFont="1" applyAlignment="1" applyProtection="1">
      <alignment horizontal="center"/>
      <protection locked="0"/>
    </xf>
    <xf numFmtId="0" fontId="49" fillId="0" borderId="0" xfId="12" applyFont="1" applyAlignment="1" applyProtection="1">
      <alignment horizontal="center" vertical="center" wrapText="1"/>
      <protection locked="0"/>
    </xf>
    <xf numFmtId="0" fontId="29" fillId="0" borderId="0" xfId="11" applyFont="1" applyAlignment="1" applyProtection="1">
      <alignment horizontal="left"/>
      <protection locked="0"/>
    </xf>
    <xf numFmtId="0" fontId="29" fillId="0" borderId="0" xfId="11" applyFont="1" applyAlignment="1" applyProtection="1">
      <alignment horizontal="center"/>
      <protection locked="0"/>
    </xf>
    <xf numFmtId="0" fontId="29" fillId="0" borderId="0" xfId="11" applyFont="1" applyProtection="1">
      <protection locked="0"/>
    </xf>
    <xf numFmtId="0" fontId="51" fillId="0" borderId="27" xfId="11" applyFont="1" applyBorder="1" applyProtection="1">
      <protection locked="0"/>
    </xf>
    <xf numFmtId="0" fontId="51" fillId="0" borderId="30" xfId="11" applyFont="1" applyBorder="1" applyProtection="1">
      <protection locked="0"/>
    </xf>
    <xf numFmtId="0" fontId="30" fillId="0" borderId="0" xfId="11" applyFont="1" applyProtection="1">
      <protection locked="0"/>
    </xf>
    <xf numFmtId="1" fontId="53" fillId="0" borderId="0" xfId="11" applyNumberFormat="1" applyFont="1" applyProtection="1">
      <protection locked="0"/>
    </xf>
    <xf numFmtId="0" fontId="48" fillId="0" borderId="30" xfId="3" applyFont="1" applyBorder="1" applyAlignment="1" applyProtection="1">
      <alignment horizontal="center" vertical="center" wrapText="1"/>
      <protection locked="0"/>
    </xf>
    <xf numFmtId="0" fontId="54" fillId="0" borderId="30" xfId="13" applyFont="1" applyBorder="1" applyAlignment="1" applyProtection="1">
      <alignment horizontal="center" vertical="top" wrapText="1"/>
      <protection locked="0"/>
    </xf>
    <xf numFmtId="0" fontId="54" fillId="0" borderId="27" xfId="3" applyFont="1" applyBorder="1" applyAlignment="1" applyProtection="1">
      <alignment horizontal="center" vertical="top" wrapText="1"/>
      <protection locked="0"/>
    </xf>
    <xf numFmtId="0" fontId="54" fillId="0" borderId="30" xfId="11" applyFont="1" applyBorder="1" applyAlignment="1" applyProtection="1">
      <alignment vertical="top"/>
      <protection locked="0"/>
    </xf>
    <xf numFmtId="0" fontId="30" fillId="0" borderId="21" xfId="11" applyFont="1" applyBorder="1" applyProtection="1">
      <protection locked="0"/>
    </xf>
    <xf numFmtId="165" fontId="52" fillId="0" borderId="0" xfId="14" applyNumberFormat="1" applyFont="1" applyAlignment="1" applyProtection="1">
      <alignment horizontal="center"/>
      <protection locked="0"/>
    </xf>
    <xf numFmtId="0" fontId="44" fillId="0" borderId="30" xfId="13" applyFont="1" applyBorder="1" applyAlignment="1" applyProtection="1">
      <alignment vertical="center" wrapText="1"/>
      <protection locked="0"/>
    </xf>
    <xf numFmtId="0" fontId="44" fillId="0" borderId="30" xfId="13" applyFont="1" applyBorder="1" applyProtection="1">
      <protection locked="0"/>
    </xf>
    <xf numFmtId="0" fontId="44" fillId="0" borderId="27" xfId="13" applyFont="1" applyBorder="1" applyAlignment="1" applyProtection="1">
      <alignment horizontal="center" vertical="center"/>
      <protection locked="0"/>
    </xf>
    <xf numFmtId="0" fontId="29" fillId="0" borderId="30" xfId="11" applyFont="1" applyBorder="1" applyAlignment="1" applyProtection="1">
      <alignment horizontal="center"/>
      <protection locked="0"/>
    </xf>
    <xf numFmtId="0" fontId="29" fillId="0" borderId="16" xfId="11" applyFont="1" applyBorder="1" applyAlignment="1" applyProtection="1">
      <alignment horizontal="left"/>
      <protection locked="0"/>
    </xf>
    <xf numFmtId="0" fontId="44" fillId="0" borderId="30" xfId="13" applyFont="1" applyBorder="1" applyAlignment="1" applyProtection="1">
      <alignment horizontal="right"/>
      <protection locked="0"/>
    </xf>
    <xf numFmtId="0" fontId="44" fillId="0" borderId="27" xfId="13" applyFont="1" applyBorder="1" applyAlignment="1" applyProtection="1">
      <alignment horizontal="right"/>
      <protection locked="0"/>
    </xf>
    <xf numFmtId="0" fontId="29" fillId="0" borderId="30" xfId="11" applyFont="1" applyBorder="1" applyAlignment="1" applyProtection="1">
      <alignment horizontal="right"/>
      <protection locked="0"/>
    </xf>
    <xf numFmtId="0" fontId="29" fillId="0" borderId="0" xfId="11" applyFont="1" applyAlignment="1" applyProtection="1">
      <alignment horizontal="right"/>
      <protection locked="0"/>
    </xf>
    <xf numFmtId="165" fontId="55" fillId="0" borderId="0" xfId="14" applyNumberFormat="1" applyFont="1" applyProtection="1">
      <protection locked="0"/>
    </xf>
    <xf numFmtId="165" fontId="55" fillId="0" borderId="0" xfId="14" applyNumberFormat="1" applyFont="1" applyAlignment="1" applyProtection="1">
      <alignment horizontal="left"/>
      <protection locked="0"/>
    </xf>
    <xf numFmtId="165" fontId="55" fillId="0" borderId="0" xfId="14" applyNumberFormat="1" applyFont="1" applyAlignment="1" applyProtection="1">
      <alignment horizontal="center"/>
      <protection locked="0"/>
    </xf>
    <xf numFmtId="0" fontId="29" fillId="0" borderId="30" xfId="11" applyFont="1" applyBorder="1" applyProtection="1">
      <protection locked="0"/>
    </xf>
    <xf numFmtId="1" fontId="53" fillId="0" borderId="30" xfId="11" applyNumberFormat="1" applyFont="1" applyBorder="1" applyProtection="1">
      <protection locked="0"/>
    </xf>
    <xf numFmtId="0" fontId="44" fillId="0" borderId="0" xfId="13" applyFont="1" applyAlignment="1" applyProtection="1">
      <alignment vertical="center" wrapText="1"/>
      <protection locked="0"/>
    </xf>
    <xf numFmtId="0" fontId="30" fillId="0" borderId="0" xfId="13" applyFont="1" applyAlignment="1" applyProtection="1">
      <alignment horizontal="center" vertical="center"/>
      <protection locked="0"/>
    </xf>
    <xf numFmtId="0" fontId="44" fillId="0" borderId="0" xfId="13" applyFont="1" applyProtection="1">
      <protection locked="0"/>
    </xf>
    <xf numFmtId="165" fontId="47" fillId="0" borderId="0" xfId="14" applyNumberFormat="1" applyFont="1" applyProtection="1">
      <protection locked="0"/>
    </xf>
    <xf numFmtId="0" fontId="29" fillId="0" borderId="0" xfId="11" applyFont="1" applyAlignment="1">
      <alignment vertical="center" wrapText="1"/>
    </xf>
    <xf numFmtId="0" fontId="29" fillId="0" borderId="0" xfId="11" applyFont="1" applyAlignment="1">
      <alignment horizontal="center" vertical="center" wrapText="1"/>
    </xf>
    <xf numFmtId="0" fontId="30" fillId="0" borderId="47" xfId="11" applyFont="1" applyBorder="1" applyAlignment="1" applyProtection="1">
      <alignment horizontal="center" vertical="center" wrapText="1"/>
      <protection locked="0"/>
    </xf>
    <xf numFmtId="0" fontId="30" fillId="0" borderId="30" xfId="11" applyFont="1" applyBorder="1" applyAlignment="1" applyProtection="1">
      <alignment horizontal="center" vertical="center" wrapText="1"/>
      <protection locked="0"/>
    </xf>
    <xf numFmtId="0" fontId="30" fillId="0" borderId="27" xfId="11" applyFont="1" applyBorder="1" applyAlignment="1" applyProtection="1">
      <alignment horizontal="center" vertical="center" wrapText="1"/>
      <protection locked="0"/>
    </xf>
    <xf numFmtId="0" fontId="30" fillId="0" borderId="48" xfId="11" applyFont="1" applyBorder="1" applyAlignment="1" applyProtection="1">
      <alignment horizontal="center" vertical="center" wrapText="1"/>
      <protection locked="0"/>
    </xf>
    <xf numFmtId="0" fontId="30" fillId="0" borderId="46" xfId="11" applyFont="1" applyBorder="1" applyAlignment="1">
      <alignment horizontal="center" wrapText="1"/>
    </xf>
    <xf numFmtId="0" fontId="30" fillId="0" borderId="47" xfId="11" applyFont="1" applyBorder="1" applyAlignment="1">
      <alignment horizontal="center" wrapText="1"/>
    </xf>
    <xf numFmtId="0" fontId="30" fillId="0" borderId="30" xfId="11" applyFont="1" applyBorder="1" applyAlignment="1">
      <alignment horizontal="center" wrapText="1"/>
    </xf>
    <xf numFmtId="0" fontId="30" fillId="0" borderId="27" xfId="11" applyFont="1" applyBorder="1" applyAlignment="1">
      <alignment horizontal="center" wrapText="1"/>
    </xf>
    <xf numFmtId="0" fontId="30" fillId="0" borderId="48" xfId="11" applyFont="1" applyBorder="1" applyAlignment="1">
      <alignment horizontal="center" wrapText="1"/>
    </xf>
    <xf numFmtId="0" fontId="30" fillId="0" borderId="52" xfId="11" applyFont="1" applyBorder="1" applyAlignment="1">
      <alignment horizontal="center" wrapText="1"/>
    </xf>
    <xf numFmtId="0" fontId="30" fillId="0" borderId="49" xfId="11" applyFont="1" applyBorder="1" applyAlignment="1">
      <alignment horizontal="center" wrapText="1"/>
    </xf>
    <xf numFmtId="0" fontId="30" fillId="0" borderId="46" xfId="11" applyFont="1" applyBorder="1" applyAlignment="1">
      <alignment wrapText="1"/>
    </xf>
    <xf numFmtId="0" fontId="42" fillId="0" borderId="52" xfId="11" applyFont="1" applyBorder="1" applyAlignment="1">
      <alignment horizontal="right" wrapText="1"/>
    </xf>
    <xf numFmtId="0" fontId="42" fillId="0" borderId="30" xfId="11" applyFont="1" applyBorder="1" applyAlignment="1">
      <alignment horizontal="right" wrapText="1"/>
    </xf>
    <xf numFmtId="0" fontId="42" fillId="0" borderId="27" xfId="11" applyFont="1" applyBorder="1" applyAlignment="1">
      <alignment horizontal="right" wrapText="1"/>
    </xf>
    <xf numFmtId="0" fontId="42" fillId="0" borderId="48" xfId="11" applyFont="1" applyBorder="1" applyAlignment="1">
      <alignment horizontal="right" wrapText="1"/>
    </xf>
    <xf numFmtId="0" fontId="42" fillId="0" borderId="47" xfId="11" applyFont="1" applyBorder="1" applyAlignment="1">
      <alignment horizontal="right" wrapText="1"/>
    </xf>
    <xf numFmtId="4" fontId="42" fillId="6" borderId="49" xfId="11" applyNumberFormat="1" applyFont="1" applyFill="1" applyBorder="1" applyAlignment="1">
      <alignment horizontal="right" wrapText="1"/>
    </xf>
    <xf numFmtId="0" fontId="57" fillId="0" borderId="46" xfId="11" applyFont="1" applyBorder="1" applyAlignment="1">
      <alignment horizontal="left" wrapText="1"/>
    </xf>
    <xf numFmtId="0" fontId="42" fillId="0" borderId="46" xfId="11" applyFont="1" applyBorder="1" applyAlignment="1">
      <alignment horizontal="left" wrapText="1"/>
    </xf>
    <xf numFmtId="0" fontId="42" fillId="0" borderId="46" xfId="11" applyFont="1" applyBorder="1" applyAlignment="1" applyProtection="1">
      <alignment horizontal="left" wrapText="1"/>
      <protection locked="0"/>
    </xf>
    <xf numFmtId="0" fontId="42" fillId="0" borderId="47" xfId="11" applyFont="1" applyBorder="1" applyAlignment="1" applyProtection="1">
      <alignment horizontal="right" wrapText="1"/>
      <protection locked="0"/>
    </xf>
    <xf numFmtId="0" fontId="42" fillId="0" borderId="30" xfId="11" applyFont="1" applyBorder="1" applyAlignment="1" applyProtection="1">
      <alignment horizontal="right" wrapText="1"/>
      <protection locked="0"/>
    </xf>
    <xf numFmtId="0" fontId="53" fillId="0" borderId="30" xfId="11" applyFont="1" applyBorder="1" applyAlignment="1" applyProtection="1">
      <alignment horizontal="right" wrapText="1"/>
      <protection locked="0"/>
    </xf>
    <xf numFmtId="0" fontId="42" fillId="0" borderId="27" xfId="11" applyFont="1" applyBorder="1" applyAlignment="1" applyProtection="1">
      <alignment horizontal="right" wrapText="1"/>
      <protection locked="0"/>
    </xf>
    <xf numFmtId="0" fontId="42" fillId="0" borderId="48" xfId="11" applyFont="1" applyBorder="1" applyAlignment="1" applyProtection="1">
      <alignment horizontal="right" wrapText="1"/>
      <protection locked="0"/>
    </xf>
    <xf numFmtId="0" fontId="58" fillId="0" borderId="46" xfId="11" applyFont="1" applyBorder="1" applyAlignment="1" applyProtection="1">
      <alignment horizontal="left" wrapText="1"/>
      <protection locked="0"/>
    </xf>
    <xf numFmtId="0" fontId="59" fillId="0" borderId="46" xfId="11" applyFont="1" applyBorder="1" applyAlignment="1" applyProtection="1">
      <alignment horizontal="left" wrapText="1"/>
      <protection locked="0"/>
    </xf>
    <xf numFmtId="0" fontId="53" fillId="0" borderId="46" xfId="11" applyFont="1" applyBorder="1" applyAlignment="1" applyProtection="1">
      <alignment horizontal="left" wrapText="1"/>
      <protection locked="0"/>
    </xf>
    <xf numFmtId="0" fontId="60" fillId="0" borderId="53" xfId="11" applyFont="1" applyBorder="1" applyAlignment="1">
      <alignment horizontal="left" wrapText="1"/>
    </xf>
    <xf numFmtId="0" fontId="42" fillId="0" borderId="54" xfId="11" applyFont="1" applyBorder="1" applyAlignment="1" applyProtection="1">
      <alignment horizontal="right" wrapText="1"/>
      <protection locked="0"/>
    </xf>
    <xf numFmtId="0" fontId="42" fillId="0" borderId="20" xfId="11" applyFont="1" applyBorder="1" applyAlignment="1" applyProtection="1">
      <alignment horizontal="right" wrapText="1"/>
      <protection locked="0"/>
    </xf>
    <xf numFmtId="0" fontId="53" fillId="0" borderId="20" xfId="11" applyFont="1" applyBorder="1" applyAlignment="1" applyProtection="1">
      <alignment horizontal="right" wrapText="1"/>
      <protection locked="0"/>
    </xf>
    <xf numFmtId="0" fontId="42" fillId="0" borderId="17" xfId="11" applyFont="1" applyBorder="1" applyAlignment="1" applyProtection="1">
      <alignment horizontal="right" wrapText="1"/>
      <protection locked="0"/>
    </xf>
    <xf numFmtId="0" fontId="42" fillId="0" borderId="55" xfId="11" applyFont="1" applyBorder="1" applyAlignment="1" applyProtection="1">
      <alignment horizontal="right" wrapText="1"/>
      <protection locked="0"/>
    </xf>
    <xf numFmtId="4" fontId="42" fillId="6" borderId="50" xfId="11" applyNumberFormat="1" applyFont="1" applyFill="1" applyBorder="1" applyAlignment="1">
      <alignment horizontal="right" wrapText="1"/>
    </xf>
    <xf numFmtId="0" fontId="42" fillId="0" borderId="54" xfId="11" applyFont="1" applyBorder="1" applyAlignment="1">
      <alignment horizontal="right" wrapText="1"/>
    </xf>
    <xf numFmtId="0" fontId="61" fillId="6" borderId="39" xfId="11" applyFont="1" applyFill="1" applyBorder="1" applyAlignment="1">
      <alignment horizontal="left" wrapText="1"/>
    </xf>
    <xf numFmtId="0" fontId="61" fillId="6" borderId="56" xfId="11" applyFont="1" applyFill="1" applyBorder="1" applyAlignment="1">
      <alignment horizontal="right" wrapText="1"/>
    </xf>
    <xf numFmtId="0" fontId="61" fillId="6" borderId="57" xfId="11" applyFont="1" applyFill="1" applyBorder="1" applyAlignment="1">
      <alignment horizontal="right" wrapText="1"/>
    </xf>
    <xf numFmtId="0" fontId="61" fillId="6" borderId="58" xfId="11" applyFont="1" applyFill="1" applyBorder="1" applyAlignment="1">
      <alignment horizontal="right" wrapText="1"/>
    </xf>
    <xf numFmtId="4" fontId="42" fillId="6" borderId="58" xfId="11" applyNumberFormat="1" applyFont="1" applyFill="1" applyBorder="1" applyAlignment="1">
      <alignment horizontal="right" wrapText="1"/>
    </xf>
    <xf numFmtId="0" fontId="62" fillId="6" borderId="59" xfId="11" applyFont="1" applyFill="1" applyBorder="1" applyAlignment="1">
      <alignment horizontal="left" wrapText="1"/>
    </xf>
    <xf numFmtId="0" fontId="61" fillId="6" borderId="60" xfId="11" applyFont="1" applyFill="1" applyBorder="1" applyAlignment="1">
      <alignment horizontal="right" wrapText="1"/>
    </xf>
    <xf numFmtId="0" fontId="61" fillId="6" borderId="61" xfId="11" applyFont="1" applyFill="1" applyBorder="1" applyAlignment="1">
      <alignment horizontal="right" wrapText="1"/>
    </xf>
    <xf numFmtId="0" fontId="61" fillId="6" borderId="62" xfId="11" applyFont="1" applyFill="1" applyBorder="1" applyAlignment="1">
      <alignment horizontal="right" wrapText="1"/>
    </xf>
    <xf numFmtId="4" fontId="42" fillId="6" borderId="62" xfId="11" applyNumberFormat="1" applyFont="1" applyFill="1" applyBorder="1" applyAlignment="1">
      <alignment horizontal="right" wrapText="1"/>
    </xf>
    <xf numFmtId="0" fontId="44" fillId="6" borderId="63" xfId="11" applyFont="1" applyFill="1" applyBorder="1"/>
    <xf numFmtId="0" fontId="44" fillId="6" borderId="64" xfId="11" applyFont="1" applyFill="1" applyBorder="1"/>
    <xf numFmtId="0" fontId="44" fillId="6" borderId="26" xfId="11" applyFont="1" applyFill="1" applyBorder="1"/>
    <xf numFmtId="0" fontId="44" fillId="6" borderId="51" xfId="11" applyFont="1" applyFill="1" applyBorder="1"/>
    <xf numFmtId="4" fontId="42" fillId="6" borderId="51" xfId="11" applyNumberFormat="1" applyFont="1" applyFill="1" applyBorder="1" applyAlignment="1">
      <alignment horizontal="right" wrapText="1"/>
    </xf>
    <xf numFmtId="0" fontId="58" fillId="6" borderId="46" xfId="11" applyFont="1" applyFill="1" applyBorder="1" applyAlignment="1" applyProtection="1">
      <alignment horizontal="left" wrapText="1"/>
      <protection locked="0"/>
    </xf>
    <xf numFmtId="0" fontId="44" fillId="6" borderId="47" xfId="11" applyFont="1" applyFill="1" applyBorder="1"/>
    <xf numFmtId="0" fontId="44" fillId="6" borderId="30" xfId="11" applyFont="1" applyFill="1" applyBorder="1"/>
    <xf numFmtId="0" fontId="44" fillId="6" borderId="49" xfId="11" applyFont="1" applyFill="1" applyBorder="1"/>
    <xf numFmtId="0" fontId="44" fillId="6" borderId="46" xfId="11" applyFont="1" applyFill="1" applyBorder="1"/>
    <xf numFmtId="0" fontId="58" fillId="6" borderId="59" xfId="11" applyFont="1" applyFill="1" applyBorder="1" applyAlignment="1" applyProtection="1">
      <alignment horizontal="left" wrapText="1"/>
      <protection locked="0"/>
    </xf>
    <xf numFmtId="0" fontId="44" fillId="6" borderId="60" xfId="11" applyFont="1" applyFill="1" applyBorder="1"/>
    <xf numFmtId="0" fontId="44" fillId="6" borderId="61" xfId="11" applyFont="1" applyFill="1" applyBorder="1"/>
    <xf numFmtId="0" fontId="44" fillId="6" borderId="62" xfId="11" applyFont="1" applyFill="1" applyBorder="1"/>
    <xf numFmtId="0" fontId="45" fillId="0" borderId="0" xfId="11" applyFont="1" applyProtection="1">
      <protection locked="0"/>
    </xf>
    <xf numFmtId="0" fontId="29" fillId="0" borderId="0" xfId="11" applyFont="1" applyAlignment="1" applyProtection="1">
      <alignment wrapText="1"/>
      <protection locked="0"/>
    </xf>
    <xf numFmtId="0" fontId="44" fillId="0" borderId="16" xfId="11" applyFont="1" applyBorder="1" applyProtection="1">
      <protection locked="0"/>
    </xf>
    <xf numFmtId="0" fontId="45" fillId="0" borderId="0" xfId="11" applyFont="1" applyAlignment="1" applyProtection="1">
      <alignment horizontal="center"/>
      <protection locked="0"/>
    </xf>
    <xf numFmtId="0" fontId="40" fillId="0" borderId="0" xfId="0" applyFont="1" applyFill="1" applyProtection="1"/>
    <xf numFmtId="0" fontId="17" fillId="0" borderId="0" xfId="0" applyFont="1" applyFill="1" applyAlignment="1" applyProtection="1">
      <alignment horizontal="left"/>
    </xf>
    <xf numFmtId="0" fontId="64" fillId="0" borderId="0" xfId="0" applyFont="1" applyFill="1" applyAlignment="1" applyProtection="1">
      <alignment horizontal="left"/>
    </xf>
    <xf numFmtId="0" fontId="64" fillId="0" borderId="0" xfId="0" applyFont="1" applyFill="1" applyProtection="1"/>
    <xf numFmtId="0" fontId="15" fillId="0" borderId="0" xfId="0" applyFont="1" applyFill="1" applyProtection="1"/>
    <xf numFmtId="0" fontId="17" fillId="0" borderId="0" xfId="0" applyFont="1" applyFill="1" applyAlignment="1" applyProtection="1">
      <alignment horizontal="center"/>
    </xf>
    <xf numFmtId="0" fontId="40" fillId="0" borderId="0" xfId="0" applyFont="1" applyFill="1" applyAlignment="1" applyProtection="1">
      <alignment horizontal="center" vertical="center"/>
    </xf>
    <xf numFmtId="0" fontId="40" fillId="0" borderId="0" xfId="0" applyFont="1" applyFill="1" applyAlignment="1" applyProtection="1">
      <alignment vertical="center"/>
    </xf>
    <xf numFmtId="0" fontId="40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 wrapText="1"/>
    </xf>
    <xf numFmtId="0" fontId="40" fillId="0" borderId="0" xfId="0" applyFont="1" applyFill="1" applyAlignment="1" applyProtection="1">
      <alignment horizontal="center" wrapText="1"/>
    </xf>
    <xf numFmtId="0" fontId="20" fillId="0" borderId="0" xfId="0" applyFont="1" applyFill="1" applyAlignment="1" applyProtection="1">
      <alignment horizontal="center"/>
    </xf>
    <xf numFmtId="0" fontId="40" fillId="0" borderId="0" xfId="0" applyFont="1" applyFill="1" applyAlignment="1" applyProtection="1">
      <alignment horizontal="left"/>
    </xf>
    <xf numFmtId="0" fontId="65" fillId="0" borderId="0" xfId="0" applyFont="1" applyFill="1" applyAlignment="1" applyProtection="1">
      <alignment horizontal="right" vertical="center"/>
    </xf>
    <xf numFmtId="165" fontId="65" fillId="0" borderId="0" xfId="0" applyNumberFormat="1" applyFont="1" applyFill="1" applyAlignment="1" applyProtection="1">
      <alignment vertical="center"/>
    </xf>
    <xf numFmtId="165" fontId="40" fillId="0" borderId="0" xfId="0" applyNumberFormat="1" applyFont="1" applyFill="1" applyAlignment="1" applyProtection="1">
      <alignment horizontal="center"/>
    </xf>
    <xf numFmtId="165" fontId="40" fillId="0" borderId="0" xfId="0" applyNumberFormat="1" applyFont="1" applyFill="1" applyAlignment="1" applyProtection="1">
      <alignment horizontal="right" vertical="center"/>
    </xf>
    <xf numFmtId="0" fontId="65" fillId="0" borderId="1" xfId="0" applyFont="1" applyFill="1" applyBorder="1" applyProtection="1"/>
    <xf numFmtId="0" fontId="40" fillId="0" borderId="0" xfId="0" applyFont="1" applyFill="1" applyAlignment="1" applyProtection="1">
      <alignment horizontal="right"/>
    </xf>
    <xf numFmtId="0" fontId="65" fillId="0" borderId="0" xfId="0" applyFont="1" applyFill="1" applyProtection="1"/>
    <xf numFmtId="0" fontId="65" fillId="0" borderId="0" xfId="0" applyFont="1" applyFill="1" applyAlignment="1" applyProtection="1">
      <alignment horizontal="right"/>
    </xf>
    <xf numFmtId="0" fontId="40" fillId="0" borderId="6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top"/>
    </xf>
    <xf numFmtId="0" fontId="40" fillId="0" borderId="1" xfId="0" applyFont="1" applyFill="1" applyBorder="1" applyAlignment="1" applyProtection="1">
      <alignment horizontal="center" vertical="top"/>
    </xf>
    <xf numFmtId="0" fontId="20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horizontal="center" vertical="center"/>
    </xf>
    <xf numFmtId="2" fontId="20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vertical="center" wrapText="1"/>
    </xf>
    <xf numFmtId="0" fontId="20" fillId="0" borderId="0" xfId="0" applyFont="1" applyFill="1" applyProtection="1"/>
    <xf numFmtId="0" fontId="40" fillId="0" borderId="1" xfId="0" applyFont="1" applyFill="1" applyBorder="1" applyAlignment="1" applyProtection="1">
      <alignment vertical="center" wrapText="1"/>
    </xf>
    <xf numFmtId="2" fontId="40" fillId="0" borderId="1" xfId="0" applyNumberFormat="1" applyFont="1" applyFill="1" applyBorder="1" applyAlignment="1" applyProtection="1">
      <alignment horizontal="right" vertical="center"/>
    </xf>
    <xf numFmtId="2" fontId="20" fillId="7" borderId="1" xfId="0" applyNumberFormat="1" applyFont="1" applyFill="1" applyBorder="1" applyAlignment="1" applyProtection="1">
      <alignment horizontal="right" vertical="center"/>
    </xf>
    <xf numFmtId="0" fontId="40" fillId="0" borderId="1" xfId="0" applyFont="1" applyFill="1" applyBorder="1" applyAlignment="1" applyProtection="1">
      <alignment vertical="top" wrapText="1"/>
    </xf>
    <xf numFmtId="0" fontId="40" fillId="7" borderId="1" xfId="0" applyFont="1" applyFill="1" applyBorder="1" applyAlignment="1" applyProtection="1">
      <alignment vertical="center" wrapText="1"/>
    </xf>
    <xf numFmtId="1" fontId="20" fillId="0" borderId="1" xfId="0" applyNumberFormat="1" applyFont="1" applyFill="1" applyBorder="1" applyAlignment="1" applyProtection="1">
      <alignment horizontal="center" vertical="top"/>
    </xf>
    <xf numFmtId="1" fontId="40" fillId="0" borderId="1" xfId="0" applyNumberFormat="1" applyFont="1" applyFill="1" applyBorder="1" applyAlignment="1" applyProtection="1">
      <alignment horizontal="center" vertical="top" wrapText="1"/>
    </xf>
    <xf numFmtId="1" fontId="20" fillId="0" borderId="1" xfId="0" applyNumberFormat="1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 applyProtection="1">
      <alignment vertical="top" wrapText="1"/>
    </xf>
    <xf numFmtId="0" fontId="40" fillId="0" borderId="0" xfId="0" applyFont="1" applyFill="1" applyAlignment="1" applyProtection="1">
      <alignment horizontal="center" vertical="top"/>
    </xf>
    <xf numFmtId="0" fontId="20" fillId="0" borderId="0" xfId="0" applyFont="1" applyFill="1" applyAlignment="1" applyProtection="1">
      <alignment horizontal="center" vertical="top" wrapText="1"/>
    </xf>
    <xf numFmtId="165" fontId="40" fillId="0" borderId="5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center" vertical="center" wrapText="1"/>
    </xf>
    <xf numFmtId="0" fontId="40" fillId="0" borderId="0" xfId="0" applyFont="1" applyFill="1" applyAlignment="1" applyProtection="1">
      <alignment vertical="top"/>
    </xf>
    <xf numFmtId="0" fontId="40" fillId="0" borderId="0" xfId="0" applyFont="1" applyFill="1" applyAlignment="1" applyProtection="1">
      <alignment horizontal="center" vertical="center" wrapText="1"/>
    </xf>
    <xf numFmtId="0" fontId="40" fillId="0" borderId="38" xfId="0" applyFont="1" applyFill="1" applyBorder="1" applyAlignment="1" applyProtection="1">
      <alignment horizontal="left" vertical="center"/>
    </xf>
    <xf numFmtId="0" fontId="40" fillId="0" borderId="38" xfId="0" applyFont="1" applyFill="1" applyBorder="1" applyAlignment="1" applyProtection="1">
      <alignment horizontal="left"/>
    </xf>
    <xf numFmtId="0" fontId="65" fillId="0" borderId="0" xfId="0" applyFont="1" applyFill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left" vertical="center"/>
    </xf>
    <xf numFmtId="0" fontId="64" fillId="0" borderId="0" xfId="0" applyFont="1" applyFill="1" applyAlignment="1" applyProtection="1">
      <alignment horizontal="right" vertical="center"/>
    </xf>
    <xf numFmtId="0" fontId="2" fillId="0" borderId="37" xfId="0" applyFont="1" applyFill="1" applyBorder="1" applyAlignment="1" applyProtection="1">
      <alignment horizontal="center" vertical="top"/>
    </xf>
    <xf numFmtId="0" fontId="2" fillId="0" borderId="37" xfId="0" applyFont="1" applyFill="1" applyBorder="1" applyAlignment="1" applyProtection="1">
      <alignment horizontal="right" vertical="center"/>
    </xf>
    <xf numFmtId="0" fontId="66" fillId="0" borderId="0" xfId="0" applyFont="1" applyFill="1" applyAlignment="1" applyProtection="1">
      <alignment vertical="center"/>
    </xf>
    <xf numFmtId="0" fontId="66" fillId="0" borderId="0" xfId="0" applyFont="1" applyFill="1" applyAlignment="1" applyProtection="1">
      <alignment vertical="top"/>
    </xf>
    <xf numFmtId="0" fontId="66" fillId="0" borderId="0" xfId="0" applyFont="1" applyFill="1" applyProtection="1"/>
    <xf numFmtId="0" fontId="2" fillId="0" borderId="37" xfId="0" applyFont="1" applyFill="1" applyBorder="1" applyAlignment="1" applyProtection="1">
      <alignment horizontal="right" vertical="top"/>
    </xf>
    <xf numFmtId="0" fontId="17" fillId="0" borderId="0" xfId="0" applyFont="1" applyFill="1" applyProtection="1"/>
    <xf numFmtId="0" fontId="25" fillId="0" borderId="0" xfId="1" applyFont="1"/>
    <xf numFmtId="0" fontId="67" fillId="0" borderId="0" xfId="1" applyFont="1"/>
    <xf numFmtId="0" fontId="23" fillId="0" borderId="0" xfId="1" applyFill="1"/>
    <xf numFmtId="0" fontId="25" fillId="0" borderId="0" xfId="1" applyFont="1" applyBorder="1"/>
    <xf numFmtId="0" fontId="67" fillId="0" borderId="30" xfId="1" applyFont="1" applyBorder="1" applyAlignment="1">
      <alignment horizontal="center" wrapText="1"/>
    </xf>
    <xf numFmtId="0" fontId="67" fillId="0" borderId="30" xfId="1" applyFont="1" applyBorder="1" applyAlignment="1">
      <alignment horizontal="center"/>
    </xf>
    <xf numFmtId="0" fontId="67" fillId="0" borderId="30" xfId="1" applyFont="1" applyFill="1" applyBorder="1"/>
    <xf numFmtId="0" fontId="68" fillId="0" borderId="30" xfId="1" applyFont="1" applyBorder="1"/>
    <xf numFmtId="0" fontId="23" fillId="8" borderId="30" xfId="1" applyFill="1" applyBorder="1"/>
    <xf numFmtId="0" fontId="23" fillId="0" borderId="30" xfId="1" applyFill="1" applyBorder="1"/>
    <xf numFmtId="2" fontId="27" fillId="0" borderId="30" xfId="1" applyNumberFormat="1" applyFont="1" applyFill="1" applyBorder="1"/>
    <xf numFmtId="0" fontId="27" fillId="0" borderId="30" xfId="1" applyNumberFormat="1" applyFont="1" applyFill="1" applyBorder="1"/>
    <xf numFmtId="0" fontId="69" fillId="0" borderId="30" xfId="6" applyFont="1" applyFill="1" applyBorder="1" applyAlignment="1" applyProtection="1">
      <alignment vertical="top" wrapText="1"/>
    </xf>
    <xf numFmtId="2" fontId="23" fillId="0" borderId="30" xfId="1" applyNumberFormat="1" applyFill="1" applyBorder="1"/>
    <xf numFmtId="0" fontId="69" fillId="0" borderId="30" xfId="6" applyFont="1" applyFill="1" applyBorder="1" applyAlignment="1" applyProtection="1">
      <alignment horizontal="left" vertical="top" wrapText="1"/>
    </xf>
    <xf numFmtId="0" fontId="67" fillId="0" borderId="30" xfId="1" applyFont="1" applyBorder="1"/>
    <xf numFmtId="0" fontId="23" fillId="0" borderId="30" xfId="1" applyNumberFormat="1" applyFill="1" applyBorder="1"/>
    <xf numFmtId="165" fontId="27" fillId="0" borderId="30" xfId="1" applyNumberFormat="1" applyFont="1" applyFill="1" applyBorder="1"/>
    <xf numFmtId="0" fontId="68" fillId="0" borderId="30" xfId="1" applyFont="1" applyFill="1" applyBorder="1"/>
    <xf numFmtId="0" fontId="67" fillId="0" borderId="30" xfId="1" applyFont="1" applyBorder="1" applyAlignment="1">
      <alignment horizontal="right"/>
    </xf>
    <xf numFmtId="0" fontId="67" fillId="0" borderId="30" xfId="1" applyFont="1" applyBorder="1" applyAlignment="1">
      <alignment horizontal="left"/>
    </xf>
    <xf numFmtId="2" fontId="23" fillId="8" borderId="30" xfId="1" applyNumberFormat="1" applyFill="1" applyBorder="1"/>
    <xf numFmtId="0" fontId="2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6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2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3" fillId="0" borderId="5" xfId="0" applyFont="1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wrapText="1"/>
    </xf>
    <xf numFmtId="0" fontId="12" fillId="0" borderId="0" xfId="0" applyFont="1" applyFill="1" applyAlignment="1" applyProtection="1">
      <alignment horizontal="center" vertical="top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wrapText="1"/>
    </xf>
    <xf numFmtId="0" fontId="20" fillId="0" borderId="8" xfId="0" applyFont="1" applyFill="1" applyBorder="1" applyAlignment="1" applyProtection="1">
      <alignment horizontal="center" wrapText="1"/>
    </xf>
    <xf numFmtId="165" fontId="7" fillId="0" borderId="2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wrapText="1"/>
    </xf>
    <xf numFmtId="0" fontId="40" fillId="0" borderId="0" xfId="0" applyFont="1" applyFill="1" applyAlignment="1" applyProtection="1">
      <alignment horizontal="center" vertical="center" wrapText="1"/>
    </xf>
    <xf numFmtId="0" fontId="40" fillId="0" borderId="0" xfId="0" applyFont="1" applyFill="1" applyAlignment="1" applyProtection="1">
      <alignment wrapText="1"/>
    </xf>
    <xf numFmtId="0" fontId="40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40" fillId="0" borderId="0" xfId="0" applyFont="1" applyFill="1" applyProtection="1"/>
    <xf numFmtId="0" fontId="20" fillId="0" borderId="1" xfId="0" applyFont="1" applyFill="1" applyBorder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horizontal="center" vertical="center" wrapText="1"/>
    </xf>
    <xf numFmtId="2" fontId="20" fillId="0" borderId="1" xfId="0" applyNumberFormat="1" applyFont="1" applyFill="1" applyBorder="1" applyAlignment="1" applyProtection="1">
      <alignment horizontal="center"/>
    </xf>
    <xf numFmtId="0" fontId="40" fillId="0" borderId="1" xfId="0" applyFont="1" applyFill="1" applyBorder="1" applyProtection="1"/>
    <xf numFmtId="0" fontId="20" fillId="0" borderId="1" xfId="0" applyFont="1" applyFill="1" applyBorder="1" applyAlignment="1" applyProtection="1">
      <alignment horizontal="center"/>
    </xf>
    <xf numFmtId="0" fontId="40" fillId="0" borderId="1" xfId="0" applyFont="1" applyFill="1" applyBorder="1" applyAlignment="1" applyProtection="1">
      <alignment horizontal="center"/>
    </xf>
    <xf numFmtId="0" fontId="40" fillId="0" borderId="1" xfId="0" applyFont="1" applyFill="1" applyBorder="1" applyAlignment="1" applyProtection="1">
      <alignment horizontal="center" wrapText="1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0" xfId="0" applyFont="1" applyFill="1" applyAlignment="1" applyProtection="1">
      <alignment horizontal="center" vertical="center"/>
    </xf>
    <xf numFmtId="0" fontId="40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40" fillId="0" borderId="5" xfId="0" applyFont="1" applyFill="1" applyBorder="1" applyAlignment="1" applyProtection="1">
      <alignment horizontal="center"/>
    </xf>
    <xf numFmtId="0" fontId="20" fillId="0" borderId="0" xfId="0" applyFont="1" applyFill="1" applyAlignment="1" applyProtection="1">
      <alignment horizontal="center" wrapText="1"/>
    </xf>
    <xf numFmtId="0" fontId="40" fillId="0" borderId="0" xfId="0" applyFont="1" applyFill="1" applyAlignment="1" applyProtection="1">
      <alignment horizontal="center" wrapText="1"/>
    </xf>
    <xf numFmtId="0" fontId="67" fillId="0" borderId="0" xfId="1" applyFont="1" applyBorder="1" applyAlignment="1">
      <alignment horizontal="center"/>
    </xf>
    <xf numFmtId="0" fontId="67" fillId="0" borderId="18" xfId="1" applyFont="1" applyBorder="1" applyAlignment="1">
      <alignment horizontal="center"/>
    </xf>
    <xf numFmtId="0" fontId="23" fillId="0" borderId="0" xfId="1" applyAlignment="1">
      <alignment horizontal="left"/>
    </xf>
    <xf numFmtId="0" fontId="25" fillId="0" borderId="0" xfId="1" applyFont="1" applyAlignment="1">
      <alignment horizontal="center"/>
    </xf>
    <xf numFmtId="0" fontId="67" fillId="0" borderId="0" xfId="1" applyFont="1" applyAlignment="1">
      <alignment horizontal="right"/>
    </xf>
    <xf numFmtId="0" fontId="25" fillId="0" borderId="0" xfId="1" applyFont="1" applyBorder="1" applyAlignment="1">
      <alignment horizontal="left"/>
    </xf>
    <xf numFmtId="0" fontId="67" fillId="0" borderId="16" xfId="1" applyFont="1" applyBorder="1" applyAlignment="1">
      <alignment horizontal="right"/>
    </xf>
    <xf numFmtId="0" fontId="67" fillId="0" borderId="20" xfId="1" applyFont="1" applyBorder="1" applyAlignment="1">
      <alignment horizontal="center" vertical="center" wrapText="1"/>
    </xf>
    <xf numFmtId="0" fontId="67" fillId="0" borderId="25" xfId="1" applyFont="1" applyBorder="1" applyAlignment="1">
      <alignment horizontal="center" vertical="center" wrapText="1"/>
    </xf>
    <xf numFmtId="0" fontId="67" fillId="0" borderId="26" xfId="1" applyFont="1" applyBorder="1" applyAlignment="1">
      <alignment horizontal="center" vertical="center" wrapText="1"/>
    </xf>
    <xf numFmtId="0" fontId="67" fillId="0" borderId="20" xfId="1" applyFont="1" applyBorder="1" applyAlignment="1">
      <alignment horizontal="center" vertical="center"/>
    </xf>
    <xf numFmtId="0" fontId="67" fillId="0" borderId="25" xfId="1" applyFont="1" applyBorder="1" applyAlignment="1">
      <alignment horizontal="center" vertical="center"/>
    </xf>
    <xf numFmtId="0" fontId="67" fillId="0" borderId="26" xfId="1" applyFont="1" applyBorder="1" applyAlignment="1">
      <alignment horizontal="center" vertical="center"/>
    </xf>
    <xf numFmtId="0" fontId="67" fillId="0" borderId="30" xfId="1" applyFont="1" applyBorder="1" applyAlignment="1">
      <alignment horizontal="center"/>
    </xf>
    <xf numFmtId="0" fontId="67" fillId="0" borderId="30" xfId="1" applyFont="1" applyBorder="1" applyAlignment="1">
      <alignment horizontal="center" wrapText="1"/>
    </xf>
    <xf numFmtId="0" fontId="67" fillId="0" borderId="0" xfId="1" applyFont="1" applyBorder="1" applyAlignment="1">
      <alignment horizontal="right"/>
    </xf>
    <xf numFmtId="0" fontId="67" fillId="0" borderId="30" xfId="1" applyFont="1" applyBorder="1"/>
    <xf numFmtId="0" fontId="23" fillId="0" borderId="16" xfId="1" applyBorder="1" applyAlignment="1">
      <alignment horizontal="center"/>
    </xf>
    <xf numFmtId="0" fontId="38" fillId="0" borderId="0" xfId="4" applyFont="1" applyFill="1" applyAlignment="1">
      <alignment horizontal="center" vertical="center"/>
    </xf>
    <xf numFmtId="0" fontId="34" fillId="0" borderId="0" xfId="4" applyFont="1" applyFill="1" applyAlignment="1">
      <alignment horizontal="center" wrapText="1"/>
    </xf>
    <xf numFmtId="0" fontId="36" fillId="0" borderId="31" xfId="4" applyFont="1" applyFill="1" applyBorder="1" applyAlignment="1">
      <alignment horizontal="center"/>
    </xf>
    <xf numFmtId="0" fontId="35" fillId="0" borderId="0" xfId="4" applyFont="1" applyFill="1" applyAlignment="1">
      <alignment horizontal="center"/>
    </xf>
    <xf numFmtId="0" fontId="37" fillId="0" borderId="0" xfId="4" applyFont="1" applyFill="1" applyAlignment="1">
      <alignment horizontal="center" vertical="center" wrapText="1"/>
    </xf>
    <xf numFmtId="0" fontId="35" fillId="0" borderId="32" xfId="4" applyFont="1" applyFill="1" applyBorder="1" applyAlignment="1">
      <alignment horizontal="left" vertical="center" wrapText="1"/>
    </xf>
    <xf numFmtId="0" fontId="35" fillId="0" borderId="0" xfId="4" applyFont="1" applyFill="1" applyAlignment="1">
      <alignment horizontal="left" vertical="center" wrapText="1"/>
    </xf>
    <xf numFmtId="0" fontId="35" fillId="0" borderId="0" xfId="4" applyFont="1" applyFill="1" applyAlignment="1">
      <alignment horizontal="left"/>
    </xf>
    <xf numFmtId="0" fontId="34" fillId="5" borderId="33" xfId="4" applyFont="1" applyFill="1" applyBorder="1" applyAlignment="1">
      <alignment horizontal="center" vertical="center"/>
    </xf>
    <xf numFmtId="0" fontId="34" fillId="5" borderId="34" xfId="4" applyFont="1" applyFill="1" applyBorder="1" applyAlignment="1">
      <alignment horizontal="center" vertical="center"/>
    </xf>
    <xf numFmtId="0" fontId="34" fillId="5" borderId="35" xfId="4" applyFont="1" applyFill="1" applyBorder="1" applyAlignment="1">
      <alignment horizontal="center" vertical="center"/>
    </xf>
    <xf numFmtId="0" fontId="34" fillId="0" borderId="32" xfId="4" applyFont="1" applyFill="1" applyBorder="1" applyAlignment="1">
      <alignment horizontal="left" vertical="center" wrapText="1"/>
    </xf>
    <xf numFmtId="0" fontId="36" fillId="0" borderId="0" xfId="4" applyFont="1" applyFill="1" applyAlignment="1">
      <alignment horizontal="center"/>
    </xf>
    <xf numFmtId="0" fontId="35" fillId="0" borderId="36" xfId="4" applyFont="1" applyFill="1" applyBorder="1" applyAlignment="1">
      <alignment horizontal="center" vertical="center"/>
    </xf>
    <xf numFmtId="0" fontId="24" fillId="0" borderId="18" xfId="1" applyFont="1" applyBorder="1" applyAlignment="1">
      <alignment horizontal="center"/>
    </xf>
    <xf numFmtId="0" fontId="23" fillId="0" borderId="0" xfId="1" applyBorder="1" applyAlignment="1">
      <alignment horizontal="left"/>
    </xf>
    <xf numFmtId="0" fontId="23" fillId="0" borderId="20" xfId="1" applyBorder="1" applyAlignment="1">
      <alignment horizontal="center"/>
    </xf>
    <xf numFmtId="0" fontId="23" fillId="0" borderId="25" xfId="1" applyBorder="1" applyAlignment="1">
      <alignment horizontal="center"/>
    </xf>
    <xf numFmtId="0" fontId="23" fillId="0" borderId="17" xfId="1" applyBorder="1" applyAlignment="1">
      <alignment horizontal="left" wrapText="1"/>
    </xf>
    <xf numFmtId="0" fontId="23" fillId="0" borderId="18" xfId="1" applyBorder="1" applyAlignment="1">
      <alignment horizontal="left"/>
    </xf>
    <xf numFmtId="0" fontId="23" fillId="0" borderId="19" xfId="1" applyBorder="1" applyAlignment="1">
      <alignment horizontal="left"/>
    </xf>
    <xf numFmtId="0" fontId="23" fillId="0" borderId="23" xfId="1" applyBorder="1" applyAlignment="1">
      <alignment horizontal="left"/>
    </xf>
    <xf numFmtId="0" fontId="23" fillId="0" borderId="16" xfId="1" applyBorder="1" applyAlignment="1">
      <alignment horizontal="left"/>
    </xf>
    <xf numFmtId="0" fontId="23" fillId="0" borderId="24" xfId="1" applyBorder="1" applyAlignment="1">
      <alignment horizontal="left"/>
    </xf>
    <xf numFmtId="0" fontId="23" fillId="0" borderId="26" xfId="1" applyBorder="1" applyAlignment="1">
      <alignment horizontal="center"/>
    </xf>
    <xf numFmtId="0" fontId="23" fillId="0" borderId="17" xfId="1" applyBorder="1" applyAlignment="1">
      <alignment horizontal="center"/>
    </xf>
    <xf numFmtId="0" fontId="23" fillId="0" borderId="19" xfId="1" applyBorder="1" applyAlignment="1">
      <alignment horizontal="center"/>
    </xf>
    <xf numFmtId="0" fontId="23" fillId="0" borderId="23" xfId="1" applyBorder="1" applyAlignment="1">
      <alignment horizontal="center"/>
    </xf>
    <xf numFmtId="0" fontId="23" fillId="0" borderId="24" xfId="1" applyBorder="1" applyAlignment="1">
      <alignment horizontal="center"/>
    </xf>
    <xf numFmtId="2" fontId="23" fillId="0" borderId="17" xfId="1" applyNumberFormat="1" applyBorder="1" applyAlignment="1">
      <alignment horizontal="center"/>
    </xf>
    <xf numFmtId="2" fontId="23" fillId="0" borderId="19" xfId="1" applyNumberFormat="1" applyBorder="1" applyAlignment="1">
      <alignment horizontal="center"/>
    </xf>
    <xf numFmtId="2" fontId="23" fillId="0" borderId="23" xfId="1" applyNumberFormat="1" applyBorder="1" applyAlignment="1">
      <alignment horizontal="center"/>
    </xf>
    <xf numFmtId="2" fontId="23" fillId="0" borderId="24" xfId="1" applyNumberFormat="1" applyBorder="1" applyAlignment="1">
      <alignment horizontal="center"/>
    </xf>
    <xf numFmtId="0" fontId="23" fillId="0" borderId="27" xfId="1" applyFill="1" applyBorder="1" applyAlignment="1">
      <alignment horizontal="left" wrapText="1"/>
    </xf>
    <xf numFmtId="0" fontId="23" fillId="0" borderId="28" xfId="1" applyFill="1" applyBorder="1" applyAlignment="1">
      <alignment horizontal="left" wrapText="1"/>
    </xf>
    <xf numFmtId="0" fontId="23" fillId="0" borderId="29" xfId="1" applyFill="1" applyBorder="1" applyAlignment="1">
      <alignment horizontal="left" wrapText="1"/>
    </xf>
    <xf numFmtId="0" fontId="23" fillId="0" borderId="27" xfId="1" applyBorder="1" applyAlignment="1">
      <alignment horizontal="center"/>
    </xf>
    <xf numFmtId="0" fontId="23" fillId="0" borderId="29" xfId="1" applyBorder="1" applyAlignment="1">
      <alignment horizontal="center"/>
    </xf>
    <xf numFmtId="0" fontId="23" fillId="0" borderId="27" xfId="1" applyBorder="1" applyAlignment="1">
      <alignment horizontal="left" wrapText="1"/>
    </xf>
    <xf numFmtId="0" fontId="23" fillId="0" borderId="28" xfId="1" applyBorder="1" applyAlignment="1">
      <alignment horizontal="left" wrapText="1"/>
    </xf>
    <xf numFmtId="0" fontId="23" fillId="0" borderId="29" xfId="1" applyBorder="1" applyAlignment="1">
      <alignment horizontal="left" wrapText="1"/>
    </xf>
    <xf numFmtId="0" fontId="23" fillId="0" borderId="17" xfId="1" applyBorder="1" applyAlignment="1">
      <alignment wrapText="1"/>
    </xf>
    <xf numFmtId="0" fontId="23" fillId="0" borderId="18" xfId="1" applyBorder="1" applyAlignment="1"/>
    <xf numFmtId="0" fontId="23" fillId="0" borderId="19" xfId="1" applyBorder="1" applyAlignment="1"/>
    <xf numFmtId="0" fontId="23" fillId="0" borderId="17" xfId="1" applyBorder="1" applyAlignment="1">
      <alignment horizontal="left" vertical="center"/>
    </xf>
    <xf numFmtId="0" fontId="23" fillId="0" borderId="18" xfId="1" applyBorder="1" applyAlignment="1">
      <alignment horizontal="left" vertical="center"/>
    </xf>
    <xf numFmtId="0" fontId="23" fillId="0" borderId="19" xfId="1" applyBorder="1" applyAlignment="1">
      <alignment horizontal="left" vertical="center"/>
    </xf>
    <xf numFmtId="0" fontId="23" fillId="0" borderId="23" xfId="1" applyBorder="1" applyAlignment="1">
      <alignment horizontal="left" vertical="center"/>
    </xf>
    <xf numFmtId="0" fontId="23" fillId="0" borderId="16" xfId="1" applyBorder="1" applyAlignment="1">
      <alignment horizontal="left" vertical="center"/>
    </xf>
    <xf numFmtId="0" fontId="23" fillId="0" borderId="24" xfId="1" applyBorder="1" applyAlignment="1">
      <alignment horizontal="left" vertical="center"/>
    </xf>
    <xf numFmtId="0" fontId="25" fillId="0" borderId="20" xfId="1" applyFont="1" applyBorder="1" applyAlignment="1">
      <alignment horizontal="center"/>
    </xf>
    <xf numFmtId="0" fontId="25" fillId="0" borderId="26" xfId="1" applyFont="1" applyBorder="1" applyAlignment="1">
      <alignment horizontal="center"/>
    </xf>
    <xf numFmtId="0" fontId="25" fillId="0" borderId="17" xfId="1" applyFont="1" applyBorder="1" applyAlignment="1">
      <alignment horizontal="center"/>
    </xf>
    <xf numFmtId="0" fontId="25" fillId="0" borderId="19" xfId="1" applyFont="1" applyBorder="1" applyAlignment="1">
      <alignment horizontal="center"/>
    </xf>
    <xf numFmtId="0" fontId="25" fillId="0" borderId="21" xfId="1" applyFont="1" applyBorder="1" applyAlignment="1">
      <alignment horizontal="center"/>
    </xf>
    <xf numFmtId="0" fontId="25" fillId="0" borderId="22" xfId="1" applyFont="1" applyBorder="1" applyAlignment="1">
      <alignment horizontal="center"/>
    </xf>
    <xf numFmtId="0" fontId="23" fillId="0" borderId="22" xfId="1" applyBorder="1"/>
    <xf numFmtId="0" fontId="25" fillId="0" borderId="23" xfId="1" applyFont="1" applyBorder="1" applyAlignment="1">
      <alignment horizontal="center"/>
    </xf>
    <xf numFmtId="0" fontId="25" fillId="0" borderId="24" xfId="1" applyFont="1" applyBorder="1" applyAlignment="1">
      <alignment horizontal="center"/>
    </xf>
    <xf numFmtId="0" fontId="23" fillId="0" borderId="24" xfId="1" applyBorder="1"/>
    <xf numFmtId="0" fontId="24" fillId="0" borderId="0" xfId="1" applyFont="1" applyAlignment="1">
      <alignment horizontal="center"/>
    </xf>
    <xf numFmtId="0" fontId="24" fillId="0" borderId="0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3" fillId="0" borderId="0" xfId="1" applyAlignment="1">
      <alignment horizontal="center"/>
    </xf>
    <xf numFmtId="14" fontId="27" fillId="0" borderId="16" xfId="1" applyNumberFormat="1" applyFont="1" applyBorder="1" applyAlignment="1">
      <alignment horizontal="center"/>
    </xf>
    <xf numFmtId="0" fontId="28" fillId="0" borderId="16" xfId="1" applyFont="1" applyBorder="1" applyAlignment="1">
      <alignment horizontal="center"/>
    </xf>
    <xf numFmtId="0" fontId="25" fillId="0" borderId="18" xfId="1" applyFont="1" applyBorder="1" applyAlignment="1">
      <alignment horizontal="center"/>
    </xf>
    <xf numFmtId="0" fontId="23" fillId="0" borderId="19" xfId="1" applyBorder="1"/>
    <xf numFmtId="0" fontId="25" fillId="0" borderId="16" xfId="1" applyFont="1" applyBorder="1" applyAlignment="1">
      <alignment horizontal="center"/>
    </xf>
    <xf numFmtId="0" fontId="29" fillId="0" borderId="16" xfId="2" applyFont="1" applyBorder="1" applyAlignment="1">
      <alignment horizontal="center"/>
    </xf>
    <xf numFmtId="0" fontId="29" fillId="0" borderId="0" xfId="2" applyFont="1" applyFill="1" applyAlignment="1">
      <alignment horizontal="left" wrapText="1"/>
    </xf>
    <xf numFmtId="0" fontId="23" fillId="0" borderId="0" xfId="2" applyAlignment="1">
      <alignment horizontal="left" wrapText="1"/>
    </xf>
    <xf numFmtId="0" fontId="23" fillId="0" borderId="0" xfId="2" applyAlignment="1">
      <alignment wrapText="1"/>
    </xf>
    <xf numFmtId="0" fontId="30" fillId="0" borderId="18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29" fillId="0" borderId="0" xfId="2" applyFont="1" applyBorder="1" applyAlignment="1">
      <alignment horizontal="center"/>
    </xf>
    <xf numFmtId="0" fontId="29" fillId="0" borderId="20" xfId="2" applyFont="1" applyBorder="1" applyAlignment="1">
      <alignment horizontal="center" wrapText="1"/>
    </xf>
    <xf numFmtId="0" fontId="29" fillId="0" borderId="26" xfId="2" applyFont="1" applyBorder="1" applyAlignment="1">
      <alignment horizontal="center" wrapText="1"/>
    </xf>
    <xf numFmtId="0" fontId="31" fillId="0" borderId="27" xfId="2" applyFont="1" applyBorder="1" applyAlignment="1">
      <alignment horizontal="center"/>
    </xf>
    <xf numFmtId="0" fontId="31" fillId="0" borderId="28" xfId="2" applyFont="1" applyBorder="1" applyAlignment="1">
      <alignment horizontal="center"/>
    </xf>
    <xf numFmtId="0" fontId="31" fillId="0" borderId="29" xfId="2" applyFont="1" applyBorder="1" applyAlignment="1">
      <alignment horizontal="center"/>
    </xf>
    <xf numFmtId="0" fontId="29" fillId="0" borderId="16" xfId="11" applyFont="1" applyBorder="1" applyAlignment="1" applyProtection="1">
      <alignment horizontal="center" wrapText="1"/>
      <protection locked="0"/>
    </xf>
    <xf numFmtId="0" fontId="29" fillId="0" borderId="0" xfId="11" applyFont="1" applyAlignment="1" applyProtection="1">
      <alignment horizontal="center"/>
      <protection locked="0"/>
    </xf>
    <xf numFmtId="0" fontId="45" fillId="0" borderId="18" xfId="11" applyFont="1" applyBorder="1" applyAlignment="1" applyProtection="1">
      <alignment horizontal="center"/>
      <protection locked="0"/>
    </xf>
    <xf numFmtId="0" fontId="30" fillId="0" borderId="30" xfId="11" applyFont="1" applyBorder="1" applyAlignment="1" applyProtection="1">
      <alignment horizontal="center" vertical="center" wrapText="1"/>
      <protection locked="0"/>
    </xf>
    <xf numFmtId="0" fontId="54" fillId="0" borderId="30" xfId="11" applyFont="1" applyBorder="1" applyAlignment="1" applyProtection="1">
      <alignment horizontal="left" vertical="center" wrapText="1"/>
      <protection locked="0"/>
    </xf>
    <xf numFmtId="0" fontId="30" fillId="0" borderId="49" xfId="11" applyFont="1" applyBorder="1" applyAlignment="1" applyProtection="1">
      <alignment horizontal="center" vertical="center" wrapText="1"/>
      <protection locked="0"/>
    </xf>
    <xf numFmtId="0" fontId="30" fillId="0" borderId="47" xfId="11" applyFont="1" applyBorder="1" applyAlignment="1" applyProtection="1">
      <alignment horizontal="center" vertical="center" wrapText="1"/>
      <protection locked="0"/>
    </xf>
    <xf numFmtId="0" fontId="29" fillId="0" borderId="28" xfId="11" applyFont="1" applyBorder="1" applyAlignment="1" applyProtection="1">
      <alignment horizontal="center"/>
      <protection locked="0"/>
    </xf>
    <xf numFmtId="0" fontId="30" fillId="0" borderId="39" xfId="11" applyFont="1" applyBorder="1" applyAlignment="1" applyProtection="1">
      <alignment horizontal="center" vertical="center" wrapText="1"/>
      <protection locked="0"/>
    </xf>
    <xf numFmtId="0" fontId="30" fillId="0" borderId="46" xfId="11" applyFont="1" applyBorder="1" applyAlignment="1" applyProtection="1">
      <alignment horizontal="center" vertical="center" wrapText="1"/>
      <protection locked="0"/>
    </xf>
    <xf numFmtId="0" fontId="29" fillId="0" borderId="40" xfId="11" applyFont="1" applyBorder="1" applyAlignment="1" applyProtection="1">
      <alignment horizontal="center" vertical="center" wrapText="1"/>
      <protection locked="0"/>
    </xf>
    <xf numFmtId="0" fontId="29" fillId="0" borderId="41" xfId="11" applyFont="1" applyBorder="1" applyAlignment="1" applyProtection="1">
      <alignment horizontal="center" vertical="center" wrapText="1"/>
      <protection locked="0"/>
    </xf>
    <xf numFmtId="0" fontId="29" fillId="0" borderId="42" xfId="11" applyFont="1" applyBorder="1" applyAlignment="1" applyProtection="1">
      <alignment horizontal="center" vertical="center" wrapText="1"/>
      <protection locked="0"/>
    </xf>
    <xf numFmtId="0" fontId="29" fillId="0" borderId="43" xfId="11" applyFont="1" applyBorder="1" applyAlignment="1" applyProtection="1">
      <alignment horizontal="center" vertical="center" wrapText="1"/>
      <protection locked="0"/>
    </xf>
    <xf numFmtId="0" fontId="29" fillId="0" borderId="44" xfId="11" applyFont="1" applyBorder="1" applyAlignment="1" applyProtection="1">
      <alignment horizontal="center" vertical="center" wrapText="1"/>
      <protection locked="0"/>
    </xf>
    <xf numFmtId="0" fontId="29" fillId="0" borderId="45" xfId="11" applyFont="1" applyBorder="1" applyAlignment="1" applyProtection="1">
      <alignment horizontal="center" vertical="center" wrapText="1"/>
      <protection locked="0"/>
    </xf>
    <xf numFmtId="0" fontId="29" fillId="0" borderId="47" xfId="11" applyFont="1" applyBorder="1" applyAlignment="1" applyProtection="1">
      <alignment horizontal="center" vertical="center" wrapText="1"/>
      <protection locked="0"/>
    </xf>
    <xf numFmtId="0" fontId="29" fillId="0" borderId="30" xfId="11" applyFont="1" applyBorder="1" applyAlignment="1" applyProtection="1">
      <alignment horizontal="center" vertical="center" wrapText="1"/>
      <protection locked="0"/>
    </xf>
    <xf numFmtId="0" fontId="29" fillId="0" borderId="27" xfId="11" applyFont="1" applyBorder="1" applyAlignment="1" applyProtection="1">
      <alignment horizontal="center" vertical="center" wrapText="1"/>
      <protection locked="0"/>
    </xf>
    <xf numFmtId="0" fontId="29" fillId="0" borderId="28" xfId="11" applyFont="1" applyBorder="1" applyAlignment="1" applyProtection="1">
      <alignment horizontal="center" vertical="center" wrapText="1"/>
      <protection locked="0"/>
    </xf>
    <xf numFmtId="0" fontId="29" fillId="0" borderId="48" xfId="11" applyFont="1" applyBorder="1" applyAlignment="1" applyProtection="1">
      <alignment horizontal="center" vertical="center" wrapText="1"/>
      <protection locked="0"/>
    </xf>
    <xf numFmtId="0" fontId="30" fillId="0" borderId="50" xfId="11" applyFont="1" applyBorder="1" applyAlignment="1" applyProtection="1">
      <alignment horizontal="center" vertical="center" wrapText="1"/>
      <protection locked="0"/>
    </xf>
    <xf numFmtId="0" fontId="30" fillId="0" borderId="51" xfId="11" applyFont="1" applyBorder="1" applyAlignment="1" applyProtection="1">
      <alignment horizontal="center" vertical="center" wrapText="1"/>
      <protection locked="0"/>
    </xf>
    <xf numFmtId="1" fontId="53" fillId="0" borderId="27" xfId="11" applyNumberFormat="1" applyFont="1" applyBorder="1" applyAlignment="1" applyProtection="1">
      <alignment horizontal="center"/>
      <protection locked="0"/>
    </xf>
    <xf numFmtId="1" fontId="53" fillId="0" borderId="29" xfId="11" applyNumberFormat="1" applyFont="1" applyBorder="1" applyAlignment="1" applyProtection="1">
      <alignment horizontal="center"/>
      <protection locked="0"/>
    </xf>
    <xf numFmtId="0" fontId="45" fillId="0" borderId="0" xfId="11" applyFont="1" applyAlignment="1" applyProtection="1">
      <alignment horizontal="left" vertical="top" wrapText="1"/>
      <protection locked="0"/>
    </xf>
    <xf numFmtId="0" fontId="46" fillId="0" borderId="16" xfId="11" applyFont="1" applyBorder="1" applyAlignment="1" applyProtection="1">
      <alignment horizontal="center" wrapText="1"/>
      <protection locked="0"/>
    </xf>
    <xf numFmtId="0" fontId="31" fillId="0" borderId="0" xfId="13" applyFont="1" applyAlignment="1" applyProtection="1">
      <alignment horizontal="center" vertical="center" wrapText="1"/>
      <protection locked="0"/>
    </xf>
    <xf numFmtId="0" fontId="44" fillId="0" borderId="0" xfId="11" applyFont="1" applyAlignment="1" applyProtection="1">
      <alignment horizontal="center"/>
      <protection locked="0"/>
    </xf>
    <xf numFmtId="14" fontId="44" fillId="0" borderId="0" xfId="11" applyNumberFormat="1" applyFont="1" applyAlignment="1" applyProtection="1">
      <alignment horizontal="center"/>
      <protection locked="0"/>
    </xf>
    <xf numFmtId="0" fontId="50" fillId="0" borderId="0" xfId="12" applyFont="1" applyAlignment="1" applyProtection="1">
      <alignment horizontal="center" vertical="center" wrapText="1"/>
      <protection locked="0"/>
    </xf>
    <xf numFmtId="0" fontId="44" fillId="0" borderId="27" xfId="11" applyFont="1" applyBorder="1" applyAlignment="1" applyProtection="1">
      <alignment horizontal="center"/>
      <protection locked="0"/>
    </xf>
    <xf numFmtId="0" fontId="44" fillId="0" borderId="29" xfId="11" applyFont="1" applyBorder="1" applyAlignment="1" applyProtection="1">
      <alignment horizontal="center"/>
      <protection locked="0"/>
    </xf>
    <xf numFmtId="165" fontId="52" fillId="0" borderId="0" xfId="14" applyNumberFormat="1" applyFont="1" applyAlignment="1" applyProtection="1">
      <alignment horizontal="center"/>
      <protection locked="0"/>
    </xf>
    <xf numFmtId="0" fontId="29" fillId="0" borderId="16" xfId="11" applyFont="1" applyBorder="1" applyAlignment="1" applyProtection="1">
      <alignment horizontal="center"/>
      <protection locked="0"/>
    </xf>
  </cellXfs>
  <cellStyles count="15">
    <cellStyle name="Currency 2" xfId="7"/>
    <cellStyle name="Įprastas 2" xfId="8"/>
    <cellStyle name="Įprastas 2 2" xfId="9"/>
    <cellStyle name="Įprastas 3" xfId="10"/>
    <cellStyle name="Įprastas 4" xfId="6"/>
    <cellStyle name="Normal" xfId="0" builtinId="0"/>
    <cellStyle name="Normal 2" xfId="1"/>
    <cellStyle name="Normal 3" xfId="2"/>
    <cellStyle name="Normal 4" xfId="4"/>
    <cellStyle name="Normal 5" xfId="5"/>
    <cellStyle name="Normal 6" xfId="11"/>
    <cellStyle name="Normal_kontingento formos sav" xfId="13"/>
    <cellStyle name="Normal_Sheet1" xfId="14"/>
    <cellStyle name="Normal_TRECFORMantras2001333" xfId="12"/>
    <cellStyle name="Paprastas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66"/>
  <sheetViews>
    <sheetView showRuler="0" zoomScaleNormal="100" workbookViewId="0">
      <selection activeCell="G3" sqref="G3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7109375" style="1" customWidth="1"/>
    <col min="10" max="10" width="11.7109375" style="1" customWidth="1"/>
    <col min="11" max="11" width="11.1406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132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132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6" t="s">
        <v>2</v>
      </c>
      <c r="K3" s="6"/>
      <c r="L3" s="6"/>
      <c r="M3" s="132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6" t="s">
        <v>4</v>
      </c>
      <c r="K4" s="6"/>
      <c r="L4" s="6"/>
      <c r="M4" s="132"/>
      <c r="N4" s="133"/>
      <c r="O4" s="133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6" t="s">
        <v>5</v>
      </c>
      <c r="K5" s="6"/>
      <c r="L5" s="6"/>
      <c r="M5" s="132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6"/>
      <c r="I6" s="6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08" t="s">
        <v>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30"/>
      <c r="B8" s="131"/>
      <c r="C8" s="131"/>
      <c r="D8" s="131"/>
      <c r="E8" s="131"/>
      <c r="F8" s="131"/>
      <c r="G8" s="410" t="s">
        <v>8</v>
      </c>
      <c r="H8" s="410"/>
      <c r="I8" s="410"/>
      <c r="J8" s="410"/>
      <c r="K8" s="410"/>
      <c r="L8" s="13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4" t="s">
        <v>9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05" t="s">
        <v>10</v>
      </c>
      <c r="H10" s="405"/>
      <c r="I10" s="405"/>
      <c r="J10" s="405"/>
      <c r="K10" s="40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1" t="s">
        <v>11</v>
      </c>
      <c r="H11" s="411"/>
      <c r="I11" s="411"/>
      <c r="J11" s="411"/>
      <c r="K11" s="41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4" t="s">
        <v>12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05" t="s">
        <v>400</v>
      </c>
      <c r="H15" s="405"/>
      <c r="I15" s="405"/>
      <c r="J15" s="405"/>
      <c r="K15" s="405"/>
    </row>
    <row r="16" spans="1:36" ht="11.25" customHeight="1">
      <c r="G16" s="406" t="s">
        <v>13</v>
      </c>
      <c r="H16" s="406"/>
      <c r="I16" s="406"/>
      <c r="J16" s="406"/>
      <c r="K16" s="406"/>
    </row>
    <row r="17" spans="1:17" ht="15" customHeight="1">
      <c r="B17"/>
      <c r="C17"/>
      <c r="D17"/>
      <c r="E17" s="407"/>
      <c r="F17" s="407"/>
      <c r="G17" s="407"/>
      <c r="H17" s="407"/>
      <c r="I17" s="407"/>
      <c r="J17" s="407"/>
      <c r="K17" s="407"/>
      <c r="L17"/>
    </row>
    <row r="18" spans="1:17" ht="12" customHeight="1">
      <c r="A18" s="412" t="s">
        <v>14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6"/>
      <c r="F21" s="17"/>
      <c r="I21" s="18"/>
      <c r="J21" s="18"/>
      <c r="K21" s="19" t="s">
        <v>17</v>
      </c>
      <c r="L21" s="16"/>
      <c r="M21" s="134"/>
    </row>
    <row r="22" spans="1:17" ht="14.25" customHeight="1">
      <c r="A22" s="413"/>
      <c r="B22" s="413"/>
      <c r="C22" s="413"/>
      <c r="D22" s="413"/>
      <c r="E22" s="413"/>
      <c r="F22" s="413"/>
      <c r="G22" s="413"/>
      <c r="H22" s="413"/>
      <c r="I22" s="413"/>
      <c r="K22" s="19" t="s">
        <v>18</v>
      </c>
      <c r="L22" s="20" t="s">
        <v>19</v>
      </c>
      <c r="M22" s="134"/>
    </row>
    <row r="23" spans="1:17" ht="14.25" customHeight="1">
      <c r="A23" s="413" t="s">
        <v>20</v>
      </c>
      <c r="B23" s="413"/>
      <c r="C23" s="413"/>
      <c r="D23" s="413"/>
      <c r="E23" s="413"/>
      <c r="F23" s="413"/>
      <c r="G23" s="413"/>
      <c r="H23" s="413"/>
      <c r="I23" s="413"/>
      <c r="J23" s="129" t="s">
        <v>21</v>
      </c>
      <c r="K23" s="21"/>
      <c r="L23" s="16"/>
      <c r="M23" s="134"/>
    </row>
    <row r="24" spans="1:17" ht="12.75" customHeight="1">
      <c r="F24" s="1"/>
      <c r="G24" s="22" t="s">
        <v>22</v>
      </c>
      <c r="H24" s="23"/>
      <c r="I24" s="24"/>
      <c r="J24" s="25"/>
      <c r="K24" s="16"/>
      <c r="L24" s="16"/>
      <c r="M24" s="134"/>
    </row>
    <row r="25" spans="1:17" ht="13.5" customHeight="1">
      <c r="F25" s="1"/>
      <c r="G25" s="418" t="s">
        <v>23</v>
      </c>
      <c r="H25" s="418"/>
      <c r="I25" s="142"/>
      <c r="J25" s="143"/>
      <c r="K25" s="144"/>
      <c r="L25" s="144"/>
      <c r="M25" s="134"/>
    </row>
    <row r="26" spans="1:17">
      <c r="A26" s="414"/>
      <c r="B26" s="414"/>
      <c r="C26" s="414"/>
      <c r="D26" s="414"/>
      <c r="E26" s="414"/>
      <c r="F26" s="414"/>
      <c r="G26" s="414"/>
      <c r="H26" s="414"/>
      <c r="I26" s="414"/>
      <c r="J26" s="26"/>
      <c r="K26" s="27"/>
      <c r="L26" s="28" t="s">
        <v>24</v>
      </c>
      <c r="M26" s="135"/>
    </row>
    <row r="27" spans="1:17" ht="24" customHeight="1">
      <c r="A27" s="422" t="s">
        <v>25</v>
      </c>
      <c r="B27" s="423"/>
      <c r="C27" s="423"/>
      <c r="D27" s="423"/>
      <c r="E27" s="423"/>
      <c r="F27" s="423"/>
      <c r="G27" s="426" t="s">
        <v>26</v>
      </c>
      <c r="H27" s="428" t="s">
        <v>27</v>
      </c>
      <c r="I27" s="430" t="s">
        <v>28</v>
      </c>
      <c r="J27" s="431"/>
      <c r="K27" s="432" t="s">
        <v>29</v>
      </c>
      <c r="L27" s="434" t="s">
        <v>30</v>
      </c>
      <c r="M27" s="135"/>
    </row>
    <row r="28" spans="1:17" ht="46.5" customHeight="1">
      <c r="A28" s="424"/>
      <c r="B28" s="425"/>
      <c r="C28" s="425"/>
      <c r="D28" s="425"/>
      <c r="E28" s="425"/>
      <c r="F28" s="425"/>
      <c r="G28" s="427"/>
      <c r="H28" s="429"/>
      <c r="I28" s="29" t="s">
        <v>31</v>
      </c>
      <c r="J28" s="30" t="s">
        <v>32</v>
      </c>
      <c r="K28" s="433"/>
      <c r="L28" s="435"/>
    </row>
    <row r="29" spans="1:17" ht="11.25" customHeight="1">
      <c r="A29" s="415" t="s">
        <v>33</v>
      </c>
      <c r="B29" s="416"/>
      <c r="C29" s="416"/>
      <c r="D29" s="416"/>
      <c r="E29" s="416"/>
      <c r="F29" s="41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1768200</v>
      </c>
      <c r="J30" s="41">
        <f>SUM(J31+J42+J61+J82+J89+J109+J131+J150+J160)</f>
        <v>966300</v>
      </c>
      <c r="K30" s="42">
        <f>SUM(K31+K42+K61+K82+K89+K109+K131+K150+K160)</f>
        <v>909498.35999999987</v>
      </c>
      <c r="L30" s="41">
        <f>SUM(L31+L42+L61+L82+L89+L109+L131+L150+L160)</f>
        <v>909498.35999999987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1557100</v>
      </c>
      <c r="J31" s="41">
        <f>SUM(J32+J38)</f>
        <v>845500</v>
      </c>
      <c r="K31" s="49">
        <f>SUM(K32+K38)</f>
        <v>841511.33</v>
      </c>
      <c r="L31" s="50">
        <f>SUM(L32+L38)</f>
        <v>841511.33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1533900</v>
      </c>
      <c r="J32" s="41">
        <f>SUM(J33)</f>
        <v>833000</v>
      </c>
      <c r="K32" s="42">
        <f>SUM(K33)</f>
        <v>829024.94</v>
      </c>
      <c r="L32" s="41">
        <f>SUM(L33)</f>
        <v>829024.94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1533900</v>
      </c>
      <c r="J33" s="41">
        <f t="shared" ref="J33:L34" si="0">SUM(J34)</f>
        <v>833000</v>
      </c>
      <c r="K33" s="41">
        <f t="shared" si="0"/>
        <v>829024.94</v>
      </c>
      <c r="L33" s="41">
        <f t="shared" si="0"/>
        <v>829024.94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1533900</v>
      </c>
      <c r="J34" s="42">
        <f t="shared" si="0"/>
        <v>833000</v>
      </c>
      <c r="K34" s="42">
        <f t="shared" si="0"/>
        <v>829024.94</v>
      </c>
      <c r="L34" s="42">
        <f t="shared" si="0"/>
        <v>829024.94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1533900</v>
      </c>
      <c r="J35" s="57">
        <v>833000</v>
      </c>
      <c r="K35" s="57">
        <v>829024.94</v>
      </c>
      <c r="L35" s="57">
        <v>829024.94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23200</v>
      </c>
      <c r="J38" s="41">
        <f t="shared" si="1"/>
        <v>12500</v>
      </c>
      <c r="K38" s="42">
        <f t="shared" si="1"/>
        <v>12486.39</v>
      </c>
      <c r="L38" s="41">
        <f t="shared" si="1"/>
        <v>12486.39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23200</v>
      </c>
      <c r="J39" s="41">
        <f t="shared" si="1"/>
        <v>12500</v>
      </c>
      <c r="K39" s="41">
        <f t="shared" si="1"/>
        <v>12486.39</v>
      </c>
      <c r="L39" s="41">
        <f t="shared" si="1"/>
        <v>12486.39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23200</v>
      </c>
      <c r="J40" s="41">
        <f t="shared" si="1"/>
        <v>12500</v>
      </c>
      <c r="K40" s="41">
        <f t="shared" si="1"/>
        <v>12486.39</v>
      </c>
      <c r="L40" s="41">
        <f t="shared" si="1"/>
        <v>12486.39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23200</v>
      </c>
      <c r="J41" s="57">
        <v>12500</v>
      </c>
      <c r="K41" s="57">
        <v>12486.39</v>
      </c>
      <c r="L41" s="57">
        <v>12486.39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198300</v>
      </c>
      <c r="J42" s="62">
        <f t="shared" si="2"/>
        <v>112200</v>
      </c>
      <c r="K42" s="61">
        <f t="shared" si="2"/>
        <v>63789.44999999999</v>
      </c>
      <c r="L42" s="61">
        <f t="shared" si="2"/>
        <v>63789.44999999999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198300</v>
      </c>
      <c r="J43" s="42">
        <f t="shared" si="2"/>
        <v>112200</v>
      </c>
      <c r="K43" s="41">
        <f t="shared" si="2"/>
        <v>63789.44999999999</v>
      </c>
      <c r="L43" s="42">
        <f t="shared" si="2"/>
        <v>63789.44999999999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198300</v>
      </c>
      <c r="J44" s="42">
        <f t="shared" si="2"/>
        <v>112200</v>
      </c>
      <c r="K44" s="50">
        <f t="shared" si="2"/>
        <v>63789.44999999999</v>
      </c>
      <c r="L44" s="50">
        <f t="shared" si="2"/>
        <v>63789.44999999999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198300</v>
      </c>
      <c r="J45" s="68">
        <f>SUM(J46:J60)</f>
        <v>112200</v>
      </c>
      <c r="K45" s="69">
        <f>SUM(K46:K60)</f>
        <v>63789.44999999999</v>
      </c>
      <c r="L45" s="69">
        <f>SUM(L46:L60)</f>
        <v>63789.44999999999</v>
      </c>
      <c r="Q45" s="136"/>
      <c r="R45" s="136"/>
    </row>
    <row r="46" spans="1:19" ht="15.75" customHeight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63000</v>
      </c>
      <c r="J46" s="57">
        <v>35000</v>
      </c>
      <c r="K46" s="57">
        <v>14758</v>
      </c>
      <c r="L46" s="57">
        <v>14758</v>
      </c>
      <c r="Q46" s="136"/>
      <c r="R46" s="136"/>
    </row>
    <row r="47" spans="1:19" ht="26.2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100</v>
      </c>
      <c r="J47" s="57">
        <v>100</v>
      </c>
      <c r="K47" s="57">
        <v>0</v>
      </c>
      <c r="L47" s="57">
        <v>0</v>
      </c>
      <c r="Q47" s="136"/>
      <c r="R47" s="136"/>
    </row>
    <row r="48" spans="1:19" ht="26.2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1900</v>
      </c>
      <c r="J48" s="57">
        <v>900</v>
      </c>
      <c r="K48" s="57">
        <v>584.67999999999995</v>
      </c>
      <c r="L48" s="57">
        <v>584.67999999999995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16700</v>
      </c>
      <c r="J49" s="57">
        <v>8600</v>
      </c>
      <c r="K49" s="57">
        <v>5011.6000000000004</v>
      </c>
      <c r="L49" s="57">
        <v>5011.6000000000004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customHeight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1000</v>
      </c>
      <c r="J51" s="57">
        <v>500</v>
      </c>
      <c r="K51" s="57">
        <v>200</v>
      </c>
      <c r="L51" s="57">
        <v>200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9900</v>
      </c>
      <c r="J54" s="57">
        <v>7200</v>
      </c>
      <c r="K54" s="57">
        <v>6900</v>
      </c>
      <c r="L54" s="57">
        <v>6900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6200</v>
      </c>
      <c r="J55" s="57">
        <v>3400</v>
      </c>
      <c r="K55" s="57">
        <v>1661.44</v>
      </c>
      <c r="L55" s="57">
        <v>1661.44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55600</v>
      </c>
      <c r="J57" s="57">
        <v>35600</v>
      </c>
      <c r="K57" s="57">
        <v>18393.849999999999</v>
      </c>
      <c r="L57" s="57">
        <v>18393.849999999999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6900</v>
      </c>
      <c r="J58" s="57">
        <v>3300</v>
      </c>
      <c r="K58" s="57">
        <v>1196.3499999999999</v>
      </c>
      <c r="L58" s="57">
        <v>1196.3499999999999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37000</v>
      </c>
      <c r="J60" s="57">
        <v>17600</v>
      </c>
      <c r="K60" s="57">
        <v>15083.53</v>
      </c>
      <c r="L60" s="57">
        <v>15083.53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12800</v>
      </c>
      <c r="J131" s="81">
        <f>SUM(J132+J137+J145)</f>
        <v>8600</v>
      </c>
      <c r="K131" s="42">
        <f>SUM(K132+K137+K145)</f>
        <v>4197.58</v>
      </c>
      <c r="L131" s="41">
        <f>SUM(L132+L137+L145)</f>
        <v>4197.58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12800</v>
      </c>
      <c r="J145" s="81">
        <f t="shared" si="15"/>
        <v>8600</v>
      </c>
      <c r="K145" s="42">
        <f t="shared" si="15"/>
        <v>4197.58</v>
      </c>
      <c r="L145" s="41">
        <f t="shared" si="15"/>
        <v>4197.58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12800</v>
      </c>
      <c r="J146" s="94">
        <f t="shared" si="15"/>
        <v>8600</v>
      </c>
      <c r="K146" s="69">
        <f t="shared" si="15"/>
        <v>4197.58</v>
      </c>
      <c r="L146" s="68">
        <f t="shared" si="15"/>
        <v>4197.58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12800</v>
      </c>
      <c r="J147" s="81">
        <f>SUM(J148:J149)</f>
        <v>8600</v>
      </c>
      <c r="K147" s="42">
        <f>SUM(K148:K149)</f>
        <v>4197.58</v>
      </c>
      <c r="L147" s="41">
        <f>SUM(L148:L149)</f>
        <v>4197.58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12800</v>
      </c>
      <c r="J148" s="95">
        <v>8600</v>
      </c>
      <c r="K148" s="95">
        <v>4197.58</v>
      </c>
      <c r="L148" s="95">
        <v>4197.58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1768200</v>
      </c>
      <c r="J360" s="90">
        <f>SUM(J30+J176)</f>
        <v>966300</v>
      </c>
      <c r="K360" s="90">
        <f>SUM(K30+K176)</f>
        <v>909498.35999999987</v>
      </c>
      <c r="L360" s="90">
        <f>SUM(L30+L176)</f>
        <v>909498.35999999987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28" t="s">
        <v>229</v>
      </c>
      <c r="K363" s="421" t="s">
        <v>230</v>
      </c>
      <c r="L363" s="421"/>
    </row>
    <row r="364" spans="1:12" ht="1.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19" t="s">
        <v>233</v>
      </c>
      <c r="E366" s="420"/>
      <c r="F366" s="420"/>
      <c r="G366" s="420"/>
      <c r="H366" s="126"/>
      <c r="I366" s="127" t="s">
        <v>229</v>
      </c>
      <c r="K366" s="421" t="s">
        <v>230</v>
      </c>
      <c r="L366" s="421"/>
    </row>
  </sheetData>
  <sheetProtection formatCells="0" formatColumns="0" formatRows="0" insertColumns="0" insertRows="0" insertHyperlinks="0" deleteColumns="0" deleteRows="0" sort="0" autoFilter="0" pivotTables="0"/>
  <mergeCells count="24">
    <mergeCell ref="D366:G366"/>
    <mergeCell ref="K366:L366"/>
    <mergeCell ref="A27:F28"/>
    <mergeCell ref="G27:G28"/>
    <mergeCell ref="H27:H28"/>
    <mergeCell ref="I27:J27"/>
    <mergeCell ref="K27:K28"/>
    <mergeCell ref="L27:L28"/>
    <mergeCell ref="K363:L363"/>
    <mergeCell ref="A18:L18"/>
    <mergeCell ref="A22:I22"/>
    <mergeCell ref="A23:I23"/>
    <mergeCell ref="A26:I26"/>
    <mergeCell ref="A29:F29"/>
    <mergeCell ref="G25:H25"/>
    <mergeCell ref="B13:L13"/>
    <mergeCell ref="G15:K15"/>
    <mergeCell ref="G16:K16"/>
    <mergeCell ref="E17:K17"/>
    <mergeCell ref="A7:L7"/>
    <mergeCell ref="G8:K8"/>
    <mergeCell ref="A9:L9"/>
    <mergeCell ref="G10:K10"/>
    <mergeCell ref="G11:K11"/>
  </mergeCells>
  <pageMargins left="0" right="0" top="0" bottom="0" header="0" footer="0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I33"/>
  <sheetViews>
    <sheetView topLeftCell="B1" workbookViewId="0">
      <selection activeCell="F4" sqref="F4"/>
    </sheetView>
  </sheetViews>
  <sheetFormatPr defaultRowHeight="15"/>
  <cols>
    <col min="1" max="1" width="6.42578125" style="197" customWidth="1"/>
    <col min="2" max="2" width="13.7109375" style="197" customWidth="1"/>
    <col min="3" max="3" width="11.5703125" style="197" customWidth="1"/>
    <col min="4" max="4" width="9.140625" style="197" customWidth="1"/>
    <col min="5" max="5" width="7.140625" style="197" customWidth="1"/>
    <col min="6" max="6" width="13.7109375" style="197" customWidth="1"/>
    <col min="7" max="7" width="10" style="197" customWidth="1"/>
    <col min="8" max="8" width="13.5703125" style="197" customWidth="1"/>
    <col min="9" max="9" width="9.140625" style="197" customWidth="1"/>
    <col min="10" max="16384" width="9.140625" style="215"/>
  </cols>
  <sheetData>
    <row r="2" spans="1:8">
      <c r="A2" s="475" t="s">
        <v>311</v>
      </c>
      <c r="B2" s="475"/>
      <c r="C2" s="475"/>
      <c r="D2" s="475"/>
      <c r="E2" s="475"/>
      <c r="F2" s="475"/>
      <c r="G2" s="475"/>
      <c r="H2" s="475"/>
    </row>
    <row r="3" spans="1:8">
      <c r="A3" s="476" t="s">
        <v>254</v>
      </c>
      <c r="B3" s="476"/>
      <c r="C3" s="476"/>
      <c r="D3" s="476"/>
      <c r="E3" s="476"/>
      <c r="F3" s="476"/>
      <c r="G3" s="476"/>
      <c r="H3" s="476"/>
    </row>
    <row r="6" spans="1:8">
      <c r="A6" s="477" t="s">
        <v>312</v>
      </c>
      <c r="B6" s="477"/>
      <c r="C6" s="477"/>
      <c r="D6" s="477"/>
      <c r="E6" s="477"/>
      <c r="F6" s="477"/>
      <c r="G6" s="477"/>
      <c r="H6" s="477"/>
    </row>
    <row r="9" spans="1:8" ht="15" customHeight="1">
      <c r="A9" s="478" t="s">
        <v>313</v>
      </c>
      <c r="B9" s="478"/>
      <c r="C9" s="478"/>
      <c r="D9" s="478"/>
      <c r="E9" s="478"/>
      <c r="F9" s="478"/>
      <c r="G9" s="478"/>
      <c r="H9" s="478"/>
    </row>
    <row r="10" spans="1:8">
      <c r="D10" s="198"/>
    </row>
    <row r="11" spans="1:8">
      <c r="C11" s="477" t="s">
        <v>407</v>
      </c>
      <c r="D11" s="477"/>
      <c r="E11" s="477"/>
      <c r="F11" s="477"/>
    </row>
    <row r="12" spans="1:8">
      <c r="B12" s="474" t="s">
        <v>296</v>
      </c>
      <c r="C12" s="474"/>
      <c r="D12" s="474"/>
      <c r="E12" s="474"/>
      <c r="F12" s="474"/>
      <c r="G12" s="474"/>
    </row>
    <row r="14" spans="1:8" ht="15" customHeight="1">
      <c r="A14" s="480" t="s">
        <v>314</v>
      </c>
      <c r="B14" s="480"/>
      <c r="C14" s="199" t="s">
        <v>315</v>
      </c>
      <c r="D14" s="200"/>
      <c r="E14" s="200"/>
      <c r="F14" s="200"/>
      <c r="G14" s="200"/>
      <c r="H14" s="200"/>
    </row>
    <row r="15" spans="1:8">
      <c r="A15" s="481" t="s">
        <v>316</v>
      </c>
      <c r="B15" s="481"/>
      <c r="C15" s="481"/>
      <c r="D15" s="481"/>
      <c r="E15" s="481"/>
      <c r="F15" s="481"/>
      <c r="G15" s="481"/>
      <c r="H15" s="481"/>
    </row>
    <row r="16" spans="1:8" ht="28.5" customHeight="1">
      <c r="A16" s="201" t="s">
        <v>317</v>
      </c>
      <c r="B16" s="201" t="s">
        <v>318</v>
      </c>
      <c r="C16" s="482" t="s">
        <v>319</v>
      </c>
      <c r="D16" s="483"/>
      <c r="E16" s="484"/>
      <c r="F16" s="201" t="s">
        <v>320</v>
      </c>
      <c r="G16" s="202" t="s">
        <v>321</v>
      </c>
      <c r="H16" s="202" t="s">
        <v>322</v>
      </c>
    </row>
    <row r="17" spans="1:8">
      <c r="A17" s="203">
        <v>1</v>
      </c>
      <c r="B17" s="204" t="s">
        <v>237</v>
      </c>
      <c r="C17" s="479" t="s">
        <v>323</v>
      </c>
      <c r="D17" s="479"/>
      <c r="E17" s="479"/>
      <c r="F17" s="205" t="s">
        <v>324</v>
      </c>
      <c r="G17" s="206">
        <v>1</v>
      </c>
      <c r="H17" s="207">
        <v>662732.64</v>
      </c>
    </row>
    <row r="18" spans="1:8">
      <c r="A18" s="203"/>
      <c r="B18" s="204"/>
      <c r="C18" s="485" t="s">
        <v>325</v>
      </c>
      <c r="D18" s="485"/>
      <c r="E18" s="485"/>
      <c r="F18" s="208" t="s">
        <v>324</v>
      </c>
      <c r="G18" s="209">
        <v>1</v>
      </c>
      <c r="H18" s="210">
        <f>0+H17</f>
        <v>662732.64</v>
      </c>
    </row>
    <row r="19" spans="1:8">
      <c r="A19" s="203">
        <v>2</v>
      </c>
      <c r="B19" s="204" t="s">
        <v>242</v>
      </c>
      <c r="C19" s="479" t="s">
        <v>326</v>
      </c>
      <c r="D19" s="479"/>
      <c r="E19" s="479"/>
      <c r="F19" s="205" t="s">
        <v>324</v>
      </c>
      <c r="G19" s="206">
        <v>1</v>
      </c>
      <c r="H19" s="207">
        <v>5974.2</v>
      </c>
    </row>
    <row r="20" spans="1:8">
      <c r="A20" s="203">
        <v>3</v>
      </c>
      <c r="B20" s="204" t="s">
        <v>242</v>
      </c>
      <c r="C20" s="479" t="s">
        <v>323</v>
      </c>
      <c r="D20" s="479"/>
      <c r="E20" s="479"/>
      <c r="F20" s="205" t="s">
        <v>324</v>
      </c>
      <c r="G20" s="206">
        <v>1</v>
      </c>
      <c r="H20" s="207">
        <v>214151.74</v>
      </c>
    </row>
    <row r="21" spans="1:8">
      <c r="A21" s="203"/>
      <c r="B21" s="204"/>
      <c r="C21" s="485" t="s">
        <v>325</v>
      </c>
      <c r="D21" s="485"/>
      <c r="E21" s="485"/>
      <c r="F21" s="208" t="s">
        <v>324</v>
      </c>
      <c r="G21" s="209">
        <v>1</v>
      </c>
      <c r="H21" s="210">
        <f>0+H19+H20</f>
        <v>220125.94</v>
      </c>
    </row>
    <row r="22" spans="1:8">
      <c r="A22" s="203">
        <v>4</v>
      </c>
      <c r="B22" s="204" t="s">
        <v>247</v>
      </c>
      <c r="C22" s="479" t="s">
        <v>323</v>
      </c>
      <c r="D22" s="479"/>
      <c r="E22" s="479"/>
      <c r="F22" s="205" t="s">
        <v>324</v>
      </c>
      <c r="G22" s="206">
        <v>1</v>
      </c>
      <c r="H22" s="207">
        <v>7273.31</v>
      </c>
    </row>
    <row r="23" spans="1:8">
      <c r="A23" s="203"/>
      <c r="B23" s="204"/>
      <c r="C23" s="485" t="s">
        <v>325</v>
      </c>
      <c r="D23" s="485"/>
      <c r="E23" s="485"/>
      <c r="F23" s="208" t="s">
        <v>324</v>
      </c>
      <c r="G23" s="209">
        <v>1</v>
      </c>
      <c r="H23" s="210">
        <f>0+H22</f>
        <v>7273.31</v>
      </c>
    </row>
    <row r="24" spans="1:8">
      <c r="A24" s="198"/>
      <c r="B24" s="211"/>
      <c r="C24" s="480"/>
      <c r="D24" s="480"/>
      <c r="E24" s="480"/>
      <c r="F24" s="212"/>
      <c r="G24" s="213"/>
      <c r="H24" s="214"/>
    </row>
    <row r="25" spans="1:8">
      <c r="A25" s="198"/>
      <c r="B25" s="211"/>
      <c r="C25" s="211"/>
      <c r="D25" s="211"/>
      <c r="E25" s="211"/>
      <c r="F25" s="212"/>
      <c r="G25" s="213"/>
      <c r="H25" s="214"/>
    </row>
    <row r="28" spans="1:8">
      <c r="A28" s="480" t="s">
        <v>226</v>
      </c>
      <c r="B28" s="480"/>
      <c r="C28" s="480"/>
      <c r="D28" s="480"/>
      <c r="E28" s="487" t="s">
        <v>227</v>
      </c>
      <c r="F28" s="487"/>
      <c r="G28" s="487"/>
      <c r="H28" s="487"/>
    </row>
    <row r="29" spans="1:8">
      <c r="E29" s="486" t="s">
        <v>327</v>
      </c>
      <c r="F29" s="486"/>
      <c r="G29" s="486"/>
      <c r="H29" s="486"/>
    </row>
    <row r="32" spans="1:8">
      <c r="A32" s="480" t="s">
        <v>231</v>
      </c>
      <c r="B32" s="480"/>
      <c r="C32" s="480"/>
      <c r="D32" s="480"/>
      <c r="E32" s="487" t="s">
        <v>232</v>
      </c>
      <c r="F32" s="487"/>
      <c r="G32" s="487"/>
      <c r="H32" s="487"/>
    </row>
    <row r="33" spans="5:8">
      <c r="E33" s="486" t="s">
        <v>327</v>
      </c>
      <c r="F33" s="486"/>
      <c r="G33" s="486"/>
      <c r="H33" s="486"/>
    </row>
  </sheetData>
  <sheetProtection formatCells="0" formatColumns="0" formatRows="0" insertColumns="0" insertRows="0" insertHyperlinks="0" deleteColumns="0" deleteRows="0" sort="0" autoFilter="0" pivotTables="0"/>
  <mergeCells count="23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29:H29"/>
    <mergeCell ref="A32:D32"/>
    <mergeCell ref="E32:H32"/>
    <mergeCell ref="E33:H33"/>
    <mergeCell ref="C20:E20"/>
    <mergeCell ref="C21:E21"/>
    <mergeCell ref="C22:E22"/>
    <mergeCell ref="C23:E23"/>
    <mergeCell ref="C24:E24"/>
    <mergeCell ref="A28:D28"/>
    <mergeCell ref="E28:H28"/>
  </mergeCells>
  <pageMargins left="0.11811023622047245" right="0" top="0.15748031496062992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7"/>
  <sheetViews>
    <sheetView workbookViewId="0">
      <selection activeCell="J25" sqref="J25:K25"/>
    </sheetView>
  </sheetViews>
  <sheetFormatPr defaultRowHeight="12.75"/>
  <cols>
    <col min="1" max="4" width="9.140625" style="155"/>
    <col min="5" max="5" width="11.7109375" style="155" customWidth="1"/>
    <col min="6" max="6" width="4.28515625" style="155" customWidth="1"/>
    <col min="7" max="8" width="9.140625" style="155"/>
    <col min="9" max="9" width="6.5703125" style="155" customWidth="1"/>
    <col min="10" max="10" width="9.140625" style="155"/>
    <col min="11" max="11" width="5.28515625" style="155" customWidth="1"/>
    <col min="12" max="12" width="7.140625" style="155" customWidth="1"/>
    <col min="13" max="13" width="7.5703125" style="155" customWidth="1"/>
    <col min="14" max="14" width="17.85546875" style="155" customWidth="1"/>
    <col min="15" max="260" width="9.140625" style="155"/>
    <col min="261" max="261" width="11.7109375" style="155" customWidth="1"/>
    <col min="262" max="262" width="4.28515625" style="155" customWidth="1"/>
    <col min="263" max="264" width="9.140625" style="155"/>
    <col min="265" max="265" width="6.5703125" style="155" customWidth="1"/>
    <col min="266" max="266" width="9.140625" style="155"/>
    <col min="267" max="267" width="5.28515625" style="155" customWidth="1"/>
    <col min="268" max="268" width="7.140625" style="155" customWidth="1"/>
    <col min="269" max="269" width="7.5703125" style="155" customWidth="1"/>
    <col min="270" max="270" width="17.85546875" style="155" customWidth="1"/>
    <col min="271" max="516" width="9.140625" style="155"/>
    <col min="517" max="517" width="11.7109375" style="155" customWidth="1"/>
    <col min="518" max="518" width="4.28515625" style="155" customWidth="1"/>
    <col min="519" max="520" width="9.140625" style="155"/>
    <col min="521" max="521" width="6.5703125" style="155" customWidth="1"/>
    <col min="522" max="522" width="9.140625" style="155"/>
    <col min="523" max="523" width="5.28515625" style="155" customWidth="1"/>
    <col min="524" max="524" width="7.140625" style="155" customWidth="1"/>
    <col min="525" max="525" width="7.5703125" style="155" customWidth="1"/>
    <col min="526" max="526" width="17.85546875" style="155" customWidth="1"/>
    <col min="527" max="772" width="9.140625" style="155"/>
    <col min="773" max="773" width="11.7109375" style="155" customWidth="1"/>
    <col min="774" max="774" width="4.28515625" style="155" customWidth="1"/>
    <col min="775" max="776" width="9.140625" style="155"/>
    <col min="777" max="777" width="6.5703125" style="155" customWidth="1"/>
    <col min="778" max="778" width="9.140625" style="155"/>
    <col min="779" max="779" width="5.28515625" style="155" customWidth="1"/>
    <col min="780" max="780" width="7.140625" style="155" customWidth="1"/>
    <col min="781" max="781" width="7.5703125" style="155" customWidth="1"/>
    <col min="782" max="782" width="17.85546875" style="155" customWidth="1"/>
    <col min="783" max="1028" width="9.140625" style="155"/>
    <col min="1029" max="1029" width="11.7109375" style="155" customWidth="1"/>
    <col min="1030" max="1030" width="4.28515625" style="155" customWidth="1"/>
    <col min="1031" max="1032" width="9.140625" style="155"/>
    <col min="1033" max="1033" width="6.5703125" style="155" customWidth="1"/>
    <col min="1034" max="1034" width="9.140625" style="155"/>
    <col min="1035" max="1035" width="5.28515625" style="155" customWidth="1"/>
    <col min="1036" max="1036" width="7.140625" style="155" customWidth="1"/>
    <col min="1037" max="1037" width="7.5703125" style="155" customWidth="1"/>
    <col min="1038" max="1038" width="17.85546875" style="155" customWidth="1"/>
    <col min="1039" max="1284" width="9.140625" style="155"/>
    <col min="1285" max="1285" width="11.7109375" style="155" customWidth="1"/>
    <col min="1286" max="1286" width="4.28515625" style="155" customWidth="1"/>
    <col min="1287" max="1288" width="9.140625" style="155"/>
    <col min="1289" max="1289" width="6.5703125" style="155" customWidth="1"/>
    <col min="1290" max="1290" width="9.140625" style="155"/>
    <col min="1291" max="1291" width="5.28515625" style="155" customWidth="1"/>
    <col min="1292" max="1292" width="7.140625" style="155" customWidth="1"/>
    <col min="1293" max="1293" width="7.5703125" style="155" customWidth="1"/>
    <col min="1294" max="1294" width="17.85546875" style="155" customWidth="1"/>
    <col min="1295" max="1540" width="9.140625" style="155"/>
    <col min="1541" max="1541" width="11.7109375" style="155" customWidth="1"/>
    <col min="1542" max="1542" width="4.28515625" style="155" customWidth="1"/>
    <col min="1543" max="1544" width="9.140625" style="155"/>
    <col min="1545" max="1545" width="6.5703125" style="155" customWidth="1"/>
    <col min="1546" max="1546" width="9.140625" style="155"/>
    <col min="1547" max="1547" width="5.28515625" style="155" customWidth="1"/>
    <col min="1548" max="1548" width="7.140625" style="155" customWidth="1"/>
    <col min="1549" max="1549" width="7.5703125" style="155" customWidth="1"/>
    <col min="1550" max="1550" width="17.85546875" style="155" customWidth="1"/>
    <col min="1551" max="1796" width="9.140625" style="155"/>
    <col min="1797" max="1797" width="11.7109375" style="155" customWidth="1"/>
    <col min="1798" max="1798" width="4.28515625" style="155" customWidth="1"/>
    <col min="1799" max="1800" width="9.140625" style="155"/>
    <col min="1801" max="1801" width="6.5703125" style="155" customWidth="1"/>
    <col min="1802" max="1802" width="9.140625" style="155"/>
    <col min="1803" max="1803" width="5.28515625" style="155" customWidth="1"/>
    <col min="1804" max="1804" width="7.140625" style="155" customWidth="1"/>
    <col min="1805" max="1805" width="7.5703125" style="155" customWidth="1"/>
    <col min="1806" max="1806" width="17.85546875" style="155" customWidth="1"/>
    <col min="1807" max="2052" width="9.140625" style="155"/>
    <col min="2053" max="2053" width="11.7109375" style="155" customWidth="1"/>
    <col min="2054" max="2054" width="4.28515625" style="155" customWidth="1"/>
    <col min="2055" max="2056" width="9.140625" style="155"/>
    <col min="2057" max="2057" width="6.5703125" style="155" customWidth="1"/>
    <col min="2058" max="2058" width="9.140625" style="155"/>
    <col min="2059" max="2059" width="5.28515625" style="155" customWidth="1"/>
    <col min="2060" max="2060" width="7.140625" style="155" customWidth="1"/>
    <col min="2061" max="2061" width="7.5703125" style="155" customWidth="1"/>
    <col min="2062" max="2062" width="17.85546875" style="155" customWidth="1"/>
    <col min="2063" max="2308" width="9.140625" style="155"/>
    <col min="2309" max="2309" width="11.7109375" style="155" customWidth="1"/>
    <col min="2310" max="2310" width="4.28515625" style="155" customWidth="1"/>
    <col min="2311" max="2312" width="9.140625" style="155"/>
    <col min="2313" max="2313" width="6.5703125" style="155" customWidth="1"/>
    <col min="2314" max="2314" width="9.140625" style="155"/>
    <col min="2315" max="2315" width="5.28515625" style="155" customWidth="1"/>
    <col min="2316" max="2316" width="7.140625" style="155" customWidth="1"/>
    <col min="2317" max="2317" width="7.5703125" style="155" customWidth="1"/>
    <col min="2318" max="2318" width="17.85546875" style="155" customWidth="1"/>
    <col min="2319" max="2564" width="9.140625" style="155"/>
    <col min="2565" max="2565" width="11.7109375" style="155" customWidth="1"/>
    <col min="2566" max="2566" width="4.28515625" style="155" customWidth="1"/>
    <col min="2567" max="2568" width="9.140625" style="155"/>
    <col min="2569" max="2569" width="6.5703125" style="155" customWidth="1"/>
    <col min="2570" max="2570" width="9.140625" style="155"/>
    <col min="2571" max="2571" width="5.28515625" style="155" customWidth="1"/>
    <col min="2572" max="2572" width="7.140625" style="155" customWidth="1"/>
    <col min="2573" max="2573" width="7.5703125" style="155" customWidth="1"/>
    <col min="2574" max="2574" width="17.85546875" style="155" customWidth="1"/>
    <col min="2575" max="2820" width="9.140625" style="155"/>
    <col min="2821" max="2821" width="11.7109375" style="155" customWidth="1"/>
    <col min="2822" max="2822" width="4.28515625" style="155" customWidth="1"/>
    <col min="2823" max="2824" width="9.140625" style="155"/>
    <col min="2825" max="2825" width="6.5703125" style="155" customWidth="1"/>
    <col min="2826" max="2826" width="9.140625" style="155"/>
    <col min="2827" max="2827" width="5.28515625" style="155" customWidth="1"/>
    <col min="2828" max="2828" width="7.140625" style="155" customWidth="1"/>
    <col min="2829" max="2829" width="7.5703125" style="155" customWidth="1"/>
    <col min="2830" max="2830" width="17.85546875" style="155" customWidth="1"/>
    <col min="2831" max="3076" width="9.140625" style="155"/>
    <col min="3077" max="3077" width="11.7109375" style="155" customWidth="1"/>
    <col min="3078" max="3078" width="4.28515625" style="155" customWidth="1"/>
    <col min="3079" max="3080" width="9.140625" style="155"/>
    <col min="3081" max="3081" width="6.5703125" style="155" customWidth="1"/>
    <col min="3082" max="3082" width="9.140625" style="155"/>
    <col min="3083" max="3083" width="5.28515625" style="155" customWidth="1"/>
    <col min="3084" max="3084" width="7.140625" style="155" customWidth="1"/>
    <col min="3085" max="3085" width="7.5703125" style="155" customWidth="1"/>
    <col min="3086" max="3086" width="17.85546875" style="155" customWidth="1"/>
    <col min="3087" max="3332" width="9.140625" style="155"/>
    <col min="3333" max="3333" width="11.7109375" style="155" customWidth="1"/>
    <col min="3334" max="3334" width="4.28515625" style="155" customWidth="1"/>
    <col min="3335" max="3336" width="9.140625" style="155"/>
    <col min="3337" max="3337" width="6.5703125" style="155" customWidth="1"/>
    <col min="3338" max="3338" width="9.140625" style="155"/>
    <col min="3339" max="3339" width="5.28515625" style="155" customWidth="1"/>
    <col min="3340" max="3340" width="7.140625" style="155" customWidth="1"/>
    <col min="3341" max="3341" width="7.5703125" style="155" customWidth="1"/>
    <col min="3342" max="3342" width="17.85546875" style="155" customWidth="1"/>
    <col min="3343" max="3588" width="9.140625" style="155"/>
    <col min="3589" max="3589" width="11.7109375" style="155" customWidth="1"/>
    <col min="3590" max="3590" width="4.28515625" style="155" customWidth="1"/>
    <col min="3591" max="3592" width="9.140625" style="155"/>
    <col min="3593" max="3593" width="6.5703125" style="155" customWidth="1"/>
    <col min="3594" max="3594" width="9.140625" style="155"/>
    <col min="3595" max="3595" width="5.28515625" style="155" customWidth="1"/>
    <col min="3596" max="3596" width="7.140625" style="155" customWidth="1"/>
    <col min="3597" max="3597" width="7.5703125" style="155" customWidth="1"/>
    <col min="3598" max="3598" width="17.85546875" style="155" customWidth="1"/>
    <col min="3599" max="3844" width="9.140625" style="155"/>
    <col min="3845" max="3845" width="11.7109375" style="155" customWidth="1"/>
    <col min="3846" max="3846" width="4.28515625" style="155" customWidth="1"/>
    <col min="3847" max="3848" width="9.140625" style="155"/>
    <col min="3849" max="3849" width="6.5703125" style="155" customWidth="1"/>
    <col min="3850" max="3850" width="9.140625" style="155"/>
    <col min="3851" max="3851" width="5.28515625" style="155" customWidth="1"/>
    <col min="3852" max="3852" width="7.140625" style="155" customWidth="1"/>
    <col min="3853" max="3853" width="7.5703125" style="155" customWidth="1"/>
    <col min="3854" max="3854" width="17.85546875" style="155" customWidth="1"/>
    <col min="3855" max="4100" width="9.140625" style="155"/>
    <col min="4101" max="4101" width="11.7109375" style="155" customWidth="1"/>
    <col min="4102" max="4102" width="4.28515625" style="155" customWidth="1"/>
    <col min="4103" max="4104" width="9.140625" style="155"/>
    <col min="4105" max="4105" width="6.5703125" style="155" customWidth="1"/>
    <col min="4106" max="4106" width="9.140625" style="155"/>
    <col min="4107" max="4107" width="5.28515625" style="155" customWidth="1"/>
    <col min="4108" max="4108" width="7.140625" style="155" customWidth="1"/>
    <col min="4109" max="4109" width="7.5703125" style="155" customWidth="1"/>
    <col min="4110" max="4110" width="17.85546875" style="155" customWidth="1"/>
    <col min="4111" max="4356" width="9.140625" style="155"/>
    <col min="4357" max="4357" width="11.7109375" style="155" customWidth="1"/>
    <col min="4358" max="4358" width="4.28515625" style="155" customWidth="1"/>
    <col min="4359" max="4360" width="9.140625" style="155"/>
    <col min="4361" max="4361" width="6.5703125" style="155" customWidth="1"/>
    <col min="4362" max="4362" width="9.140625" style="155"/>
    <col min="4363" max="4363" width="5.28515625" style="155" customWidth="1"/>
    <col min="4364" max="4364" width="7.140625" style="155" customWidth="1"/>
    <col min="4365" max="4365" width="7.5703125" style="155" customWidth="1"/>
    <col min="4366" max="4366" width="17.85546875" style="155" customWidth="1"/>
    <col min="4367" max="4612" width="9.140625" style="155"/>
    <col min="4613" max="4613" width="11.7109375" style="155" customWidth="1"/>
    <col min="4614" max="4614" width="4.28515625" style="155" customWidth="1"/>
    <col min="4615" max="4616" width="9.140625" style="155"/>
    <col min="4617" max="4617" width="6.5703125" style="155" customWidth="1"/>
    <col min="4618" max="4618" width="9.140625" style="155"/>
    <col min="4619" max="4619" width="5.28515625" style="155" customWidth="1"/>
    <col min="4620" max="4620" width="7.140625" style="155" customWidth="1"/>
    <col min="4621" max="4621" width="7.5703125" style="155" customWidth="1"/>
    <col min="4622" max="4622" width="17.85546875" style="155" customWidth="1"/>
    <col min="4623" max="4868" width="9.140625" style="155"/>
    <col min="4869" max="4869" width="11.7109375" style="155" customWidth="1"/>
    <col min="4870" max="4870" width="4.28515625" style="155" customWidth="1"/>
    <col min="4871" max="4872" width="9.140625" style="155"/>
    <col min="4873" max="4873" width="6.5703125" style="155" customWidth="1"/>
    <col min="4874" max="4874" width="9.140625" style="155"/>
    <col min="4875" max="4875" width="5.28515625" style="155" customWidth="1"/>
    <col min="4876" max="4876" width="7.140625" style="155" customWidth="1"/>
    <col min="4877" max="4877" width="7.5703125" style="155" customWidth="1"/>
    <col min="4878" max="4878" width="17.85546875" style="155" customWidth="1"/>
    <col min="4879" max="5124" width="9.140625" style="155"/>
    <col min="5125" max="5125" width="11.7109375" style="155" customWidth="1"/>
    <col min="5126" max="5126" width="4.28515625" style="155" customWidth="1"/>
    <col min="5127" max="5128" width="9.140625" style="155"/>
    <col min="5129" max="5129" width="6.5703125" style="155" customWidth="1"/>
    <col min="5130" max="5130" width="9.140625" style="155"/>
    <col min="5131" max="5131" width="5.28515625" style="155" customWidth="1"/>
    <col min="5132" max="5132" width="7.140625" style="155" customWidth="1"/>
    <col min="5133" max="5133" width="7.5703125" style="155" customWidth="1"/>
    <col min="5134" max="5134" width="17.85546875" style="155" customWidth="1"/>
    <col min="5135" max="5380" width="9.140625" style="155"/>
    <col min="5381" max="5381" width="11.7109375" style="155" customWidth="1"/>
    <col min="5382" max="5382" width="4.28515625" style="155" customWidth="1"/>
    <col min="5383" max="5384" width="9.140625" style="155"/>
    <col min="5385" max="5385" width="6.5703125" style="155" customWidth="1"/>
    <col min="5386" max="5386" width="9.140625" style="155"/>
    <col min="5387" max="5387" width="5.28515625" style="155" customWidth="1"/>
    <col min="5388" max="5388" width="7.140625" style="155" customWidth="1"/>
    <col min="5389" max="5389" width="7.5703125" style="155" customWidth="1"/>
    <col min="5390" max="5390" width="17.85546875" style="155" customWidth="1"/>
    <col min="5391" max="5636" width="9.140625" style="155"/>
    <col min="5637" max="5637" width="11.7109375" style="155" customWidth="1"/>
    <col min="5638" max="5638" width="4.28515625" style="155" customWidth="1"/>
    <col min="5639" max="5640" width="9.140625" style="155"/>
    <col min="5641" max="5641" width="6.5703125" style="155" customWidth="1"/>
    <col min="5642" max="5642" width="9.140625" style="155"/>
    <col min="5643" max="5643" width="5.28515625" style="155" customWidth="1"/>
    <col min="5644" max="5644" width="7.140625" style="155" customWidth="1"/>
    <col min="5645" max="5645" width="7.5703125" style="155" customWidth="1"/>
    <col min="5646" max="5646" width="17.85546875" style="155" customWidth="1"/>
    <col min="5647" max="5892" width="9.140625" style="155"/>
    <col min="5893" max="5893" width="11.7109375" style="155" customWidth="1"/>
    <col min="5894" max="5894" width="4.28515625" style="155" customWidth="1"/>
    <col min="5895" max="5896" width="9.140625" style="155"/>
    <col min="5897" max="5897" width="6.5703125" style="155" customWidth="1"/>
    <col min="5898" max="5898" width="9.140625" style="155"/>
    <col min="5899" max="5899" width="5.28515625" style="155" customWidth="1"/>
    <col min="5900" max="5900" width="7.140625" style="155" customWidth="1"/>
    <col min="5901" max="5901" width="7.5703125" style="155" customWidth="1"/>
    <col min="5902" max="5902" width="17.85546875" style="155" customWidth="1"/>
    <col min="5903" max="6148" width="9.140625" style="155"/>
    <col min="6149" max="6149" width="11.7109375" style="155" customWidth="1"/>
    <col min="6150" max="6150" width="4.28515625" style="155" customWidth="1"/>
    <col min="6151" max="6152" width="9.140625" style="155"/>
    <col min="6153" max="6153" width="6.5703125" style="155" customWidth="1"/>
    <col min="6154" max="6154" width="9.140625" style="155"/>
    <col min="6155" max="6155" width="5.28515625" style="155" customWidth="1"/>
    <col min="6156" max="6156" width="7.140625" style="155" customWidth="1"/>
    <col min="6157" max="6157" width="7.5703125" style="155" customWidth="1"/>
    <col min="6158" max="6158" width="17.85546875" style="155" customWidth="1"/>
    <col min="6159" max="6404" width="9.140625" style="155"/>
    <col min="6405" max="6405" width="11.7109375" style="155" customWidth="1"/>
    <col min="6406" max="6406" width="4.28515625" style="155" customWidth="1"/>
    <col min="6407" max="6408" width="9.140625" style="155"/>
    <col min="6409" max="6409" width="6.5703125" style="155" customWidth="1"/>
    <col min="6410" max="6410" width="9.140625" style="155"/>
    <col min="6411" max="6411" width="5.28515625" style="155" customWidth="1"/>
    <col min="6412" max="6412" width="7.140625" style="155" customWidth="1"/>
    <col min="6413" max="6413" width="7.5703125" style="155" customWidth="1"/>
    <col min="6414" max="6414" width="17.85546875" style="155" customWidth="1"/>
    <col min="6415" max="6660" width="9.140625" style="155"/>
    <col min="6661" max="6661" width="11.7109375" style="155" customWidth="1"/>
    <col min="6662" max="6662" width="4.28515625" style="155" customWidth="1"/>
    <col min="6663" max="6664" width="9.140625" style="155"/>
    <col min="6665" max="6665" width="6.5703125" style="155" customWidth="1"/>
    <col min="6666" max="6666" width="9.140625" style="155"/>
    <col min="6667" max="6667" width="5.28515625" style="155" customWidth="1"/>
    <col min="6668" max="6668" width="7.140625" style="155" customWidth="1"/>
    <col min="6669" max="6669" width="7.5703125" style="155" customWidth="1"/>
    <col min="6670" max="6670" width="17.85546875" style="155" customWidth="1"/>
    <col min="6671" max="6916" width="9.140625" style="155"/>
    <col min="6917" max="6917" width="11.7109375" style="155" customWidth="1"/>
    <col min="6918" max="6918" width="4.28515625" style="155" customWidth="1"/>
    <col min="6919" max="6920" width="9.140625" style="155"/>
    <col min="6921" max="6921" width="6.5703125" style="155" customWidth="1"/>
    <col min="6922" max="6922" width="9.140625" style="155"/>
    <col min="6923" max="6923" width="5.28515625" style="155" customWidth="1"/>
    <col min="6924" max="6924" width="7.140625" style="155" customWidth="1"/>
    <col min="6925" max="6925" width="7.5703125" style="155" customWidth="1"/>
    <col min="6926" max="6926" width="17.85546875" style="155" customWidth="1"/>
    <col min="6927" max="7172" width="9.140625" style="155"/>
    <col min="7173" max="7173" width="11.7109375" style="155" customWidth="1"/>
    <col min="7174" max="7174" width="4.28515625" style="155" customWidth="1"/>
    <col min="7175" max="7176" width="9.140625" style="155"/>
    <col min="7177" max="7177" width="6.5703125" style="155" customWidth="1"/>
    <col min="7178" max="7178" width="9.140625" style="155"/>
    <col min="7179" max="7179" width="5.28515625" style="155" customWidth="1"/>
    <col min="7180" max="7180" width="7.140625" style="155" customWidth="1"/>
    <col min="7181" max="7181" width="7.5703125" style="155" customWidth="1"/>
    <col min="7182" max="7182" width="17.85546875" style="155" customWidth="1"/>
    <col min="7183" max="7428" width="9.140625" style="155"/>
    <col min="7429" max="7429" width="11.7109375" style="155" customWidth="1"/>
    <col min="7430" max="7430" width="4.28515625" style="155" customWidth="1"/>
    <col min="7431" max="7432" width="9.140625" style="155"/>
    <col min="7433" max="7433" width="6.5703125" style="155" customWidth="1"/>
    <col min="7434" max="7434" width="9.140625" style="155"/>
    <col min="7435" max="7435" width="5.28515625" style="155" customWidth="1"/>
    <col min="7436" max="7436" width="7.140625" style="155" customWidth="1"/>
    <col min="7437" max="7437" width="7.5703125" style="155" customWidth="1"/>
    <col min="7438" max="7438" width="17.85546875" style="155" customWidth="1"/>
    <col min="7439" max="7684" width="9.140625" style="155"/>
    <col min="7685" max="7685" width="11.7109375" style="155" customWidth="1"/>
    <col min="7686" max="7686" width="4.28515625" style="155" customWidth="1"/>
    <col min="7687" max="7688" width="9.140625" style="155"/>
    <col min="7689" max="7689" width="6.5703125" style="155" customWidth="1"/>
    <col min="7690" max="7690" width="9.140625" style="155"/>
    <col min="7691" max="7691" width="5.28515625" style="155" customWidth="1"/>
    <col min="7692" max="7692" width="7.140625" style="155" customWidth="1"/>
    <col min="7693" max="7693" width="7.5703125" style="155" customWidth="1"/>
    <col min="7694" max="7694" width="17.85546875" style="155" customWidth="1"/>
    <col min="7695" max="7940" width="9.140625" style="155"/>
    <col min="7941" max="7941" width="11.7109375" style="155" customWidth="1"/>
    <col min="7942" max="7942" width="4.28515625" style="155" customWidth="1"/>
    <col min="7943" max="7944" width="9.140625" style="155"/>
    <col min="7945" max="7945" width="6.5703125" style="155" customWidth="1"/>
    <col min="7946" max="7946" width="9.140625" style="155"/>
    <col min="7947" max="7947" width="5.28515625" style="155" customWidth="1"/>
    <col min="7948" max="7948" width="7.140625" style="155" customWidth="1"/>
    <col min="7949" max="7949" width="7.5703125" style="155" customWidth="1"/>
    <col min="7950" max="7950" width="17.85546875" style="155" customWidth="1"/>
    <col min="7951" max="8196" width="9.140625" style="155"/>
    <col min="8197" max="8197" width="11.7109375" style="155" customWidth="1"/>
    <col min="8198" max="8198" width="4.28515625" style="155" customWidth="1"/>
    <col min="8199" max="8200" width="9.140625" style="155"/>
    <col min="8201" max="8201" width="6.5703125" style="155" customWidth="1"/>
    <col min="8202" max="8202" width="9.140625" style="155"/>
    <col min="8203" max="8203" width="5.28515625" style="155" customWidth="1"/>
    <col min="8204" max="8204" width="7.140625" style="155" customWidth="1"/>
    <col min="8205" max="8205" width="7.5703125" style="155" customWidth="1"/>
    <col min="8206" max="8206" width="17.85546875" style="155" customWidth="1"/>
    <col min="8207" max="8452" width="9.140625" style="155"/>
    <col min="8453" max="8453" width="11.7109375" style="155" customWidth="1"/>
    <col min="8454" max="8454" width="4.28515625" style="155" customWidth="1"/>
    <col min="8455" max="8456" width="9.140625" style="155"/>
    <col min="8457" max="8457" width="6.5703125" style="155" customWidth="1"/>
    <col min="8458" max="8458" width="9.140625" style="155"/>
    <col min="8459" max="8459" width="5.28515625" style="155" customWidth="1"/>
    <col min="8460" max="8460" width="7.140625" style="155" customWidth="1"/>
    <col min="8461" max="8461" width="7.5703125" style="155" customWidth="1"/>
    <col min="8462" max="8462" width="17.85546875" style="155" customWidth="1"/>
    <col min="8463" max="8708" width="9.140625" style="155"/>
    <col min="8709" max="8709" width="11.7109375" style="155" customWidth="1"/>
    <col min="8710" max="8710" width="4.28515625" style="155" customWidth="1"/>
    <col min="8711" max="8712" width="9.140625" style="155"/>
    <col min="8713" max="8713" width="6.5703125" style="155" customWidth="1"/>
    <col min="8714" max="8714" width="9.140625" style="155"/>
    <col min="8715" max="8715" width="5.28515625" style="155" customWidth="1"/>
    <col min="8716" max="8716" width="7.140625" style="155" customWidth="1"/>
    <col min="8717" max="8717" width="7.5703125" style="155" customWidth="1"/>
    <col min="8718" max="8718" width="17.85546875" style="155" customWidth="1"/>
    <col min="8719" max="8964" width="9.140625" style="155"/>
    <col min="8965" max="8965" width="11.7109375" style="155" customWidth="1"/>
    <col min="8966" max="8966" width="4.28515625" style="155" customWidth="1"/>
    <col min="8967" max="8968" width="9.140625" style="155"/>
    <col min="8969" max="8969" width="6.5703125" style="155" customWidth="1"/>
    <col min="8970" max="8970" width="9.140625" style="155"/>
    <col min="8971" max="8971" width="5.28515625" style="155" customWidth="1"/>
    <col min="8972" max="8972" width="7.140625" style="155" customWidth="1"/>
    <col min="8973" max="8973" width="7.5703125" style="155" customWidth="1"/>
    <col min="8974" max="8974" width="17.85546875" style="155" customWidth="1"/>
    <col min="8975" max="9220" width="9.140625" style="155"/>
    <col min="9221" max="9221" width="11.7109375" style="155" customWidth="1"/>
    <col min="9222" max="9222" width="4.28515625" style="155" customWidth="1"/>
    <col min="9223" max="9224" width="9.140625" style="155"/>
    <col min="9225" max="9225" width="6.5703125" style="155" customWidth="1"/>
    <col min="9226" max="9226" width="9.140625" style="155"/>
    <col min="9227" max="9227" width="5.28515625" style="155" customWidth="1"/>
    <col min="9228" max="9228" width="7.140625" style="155" customWidth="1"/>
    <col min="9229" max="9229" width="7.5703125" style="155" customWidth="1"/>
    <col min="9230" max="9230" width="17.85546875" style="155" customWidth="1"/>
    <col min="9231" max="9476" width="9.140625" style="155"/>
    <col min="9477" max="9477" width="11.7109375" style="155" customWidth="1"/>
    <col min="9478" max="9478" width="4.28515625" style="155" customWidth="1"/>
    <col min="9479" max="9480" width="9.140625" style="155"/>
    <col min="9481" max="9481" width="6.5703125" style="155" customWidth="1"/>
    <col min="9482" max="9482" width="9.140625" style="155"/>
    <col min="9483" max="9483" width="5.28515625" style="155" customWidth="1"/>
    <col min="9484" max="9484" width="7.140625" style="155" customWidth="1"/>
    <col min="9485" max="9485" width="7.5703125" style="155" customWidth="1"/>
    <col min="9486" max="9486" width="17.85546875" style="155" customWidth="1"/>
    <col min="9487" max="9732" width="9.140625" style="155"/>
    <col min="9733" max="9733" width="11.7109375" style="155" customWidth="1"/>
    <col min="9734" max="9734" width="4.28515625" style="155" customWidth="1"/>
    <col min="9735" max="9736" width="9.140625" style="155"/>
    <col min="9737" max="9737" width="6.5703125" style="155" customWidth="1"/>
    <col min="9738" max="9738" width="9.140625" style="155"/>
    <col min="9739" max="9739" width="5.28515625" style="155" customWidth="1"/>
    <col min="9740" max="9740" width="7.140625" style="155" customWidth="1"/>
    <col min="9741" max="9741" width="7.5703125" style="155" customWidth="1"/>
    <col min="9742" max="9742" width="17.85546875" style="155" customWidth="1"/>
    <col min="9743" max="9988" width="9.140625" style="155"/>
    <col min="9989" max="9989" width="11.7109375" style="155" customWidth="1"/>
    <col min="9990" max="9990" width="4.28515625" style="155" customWidth="1"/>
    <col min="9991" max="9992" width="9.140625" style="155"/>
    <col min="9993" max="9993" width="6.5703125" style="155" customWidth="1"/>
    <col min="9994" max="9994" width="9.140625" style="155"/>
    <col min="9995" max="9995" width="5.28515625" style="155" customWidth="1"/>
    <col min="9996" max="9996" width="7.140625" style="155" customWidth="1"/>
    <col min="9997" max="9997" width="7.5703125" style="155" customWidth="1"/>
    <col min="9998" max="9998" width="17.85546875" style="155" customWidth="1"/>
    <col min="9999" max="10244" width="9.140625" style="155"/>
    <col min="10245" max="10245" width="11.7109375" style="155" customWidth="1"/>
    <col min="10246" max="10246" width="4.28515625" style="155" customWidth="1"/>
    <col min="10247" max="10248" width="9.140625" style="155"/>
    <col min="10249" max="10249" width="6.5703125" style="155" customWidth="1"/>
    <col min="10250" max="10250" width="9.140625" style="155"/>
    <col min="10251" max="10251" width="5.28515625" style="155" customWidth="1"/>
    <col min="10252" max="10252" width="7.140625" style="155" customWidth="1"/>
    <col min="10253" max="10253" width="7.5703125" style="155" customWidth="1"/>
    <col min="10254" max="10254" width="17.85546875" style="155" customWidth="1"/>
    <col min="10255" max="10500" width="9.140625" style="155"/>
    <col min="10501" max="10501" width="11.7109375" style="155" customWidth="1"/>
    <col min="10502" max="10502" width="4.28515625" style="155" customWidth="1"/>
    <col min="10503" max="10504" width="9.140625" style="155"/>
    <col min="10505" max="10505" width="6.5703125" style="155" customWidth="1"/>
    <col min="10506" max="10506" width="9.140625" style="155"/>
    <col min="10507" max="10507" width="5.28515625" style="155" customWidth="1"/>
    <col min="10508" max="10508" width="7.140625" style="155" customWidth="1"/>
    <col min="10509" max="10509" width="7.5703125" style="155" customWidth="1"/>
    <col min="10510" max="10510" width="17.85546875" style="155" customWidth="1"/>
    <col min="10511" max="10756" width="9.140625" style="155"/>
    <col min="10757" max="10757" width="11.7109375" style="155" customWidth="1"/>
    <col min="10758" max="10758" width="4.28515625" style="155" customWidth="1"/>
    <col min="10759" max="10760" width="9.140625" style="155"/>
    <col min="10761" max="10761" width="6.5703125" style="155" customWidth="1"/>
    <col min="10762" max="10762" width="9.140625" style="155"/>
    <col min="10763" max="10763" width="5.28515625" style="155" customWidth="1"/>
    <col min="10764" max="10764" width="7.140625" style="155" customWidth="1"/>
    <col min="10765" max="10765" width="7.5703125" style="155" customWidth="1"/>
    <col min="10766" max="10766" width="17.85546875" style="155" customWidth="1"/>
    <col min="10767" max="11012" width="9.140625" style="155"/>
    <col min="11013" max="11013" width="11.7109375" style="155" customWidth="1"/>
    <col min="11014" max="11014" width="4.28515625" style="155" customWidth="1"/>
    <col min="11015" max="11016" width="9.140625" style="155"/>
    <col min="11017" max="11017" width="6.5703125" style="155" customWidth="1"/>
    <col min="11018" max="11018" width="9.140625" style="155"/>
    <col min="11019" max="11019" width="5.28515625" style="155" customWidth="1"/>
    <col min="11020" max="11020" width="7.140625" style="155" customWidth="1"/>
    <col min="11021" max="11021" width="7.5703125" style="155" customWidth="1"/>
    <col min="11022" max="11022" width="17.85546875" style="155" customWidth="1"/>
    <col min="11023" max="11268" width="9.140625" style="155"/>
    <col min="11269" max="11269" width="11.7109375" style="155" customWidth="1"/>
    <col min="11270" max="11270" width="4.28515625" style="155" customWidth="1"/>
    <col min="11271" max="11272" width="9.140625" style="155"/>
    <col min="11273" max="11273" width="6.5703125" style="155" customWidth="1"/>
    <col min="11274" max="11274" width="9.140625" style="155"/>
    <col min="11275" max="11275" width="5.28515625" style="155" customWidth="1"/>
    <col min="11276" max="11276" width="7.140625" style="155" customWidth="1"/>
    <col min="11277" max="11277" width="7.5703125" style="155" customWidth="1"/>
    <col min="11278" max="11278" width="17.85546875" style="155" customWidth="1"/>
    <col min="11279" max="11524" width="9.140625" style="155"/>
    <col min="11525" max="11525" width="11.7109375" style="155" customWidth="1"/>
    <col min="11526" max="11526" width="4.28515625" style="155" customWidth="1"/>
    <col min="11527" max="11528" width="9.140625" style="155"/>
    <col min="11529" max="11529" width="6.5703125" style="155" customWidth="1"/>
    <col min="11530" max="11530" width="9.140625" style="155"/>
    <col min="11531" max="11531" width="5.28515625" style="155" customWidth="1"/>
    <col min="11532" max="11532" width="7.140625" style="155" customWidth="1"/>
    <col min="11533" max="11533" width="7.5703125" style="155" customWidth="1"/>
    <col min="11534" max="11534" width="17.85546875" style="155" customWidth="1"/>
    <col min="11535" max="11780" width="9.140625" style="155"/>
    <col min="11781" max="11781" width="11.7109375" style="155" customWidth="1"/>
    <col min="11782" max="11782" width="4.28515625" style="155" customWidth="1"/>
    <col min="11783" max="11784" width="9.140625" style="155"/>
    <col min="11785" max="11785" width="6.5703125" style="155" customWidth="1"/>
    <col min="11786" max="11786" width="9.140625" style="155"/>
    <col min="11787" max="11787" width="5.28515625" style="155" customWidth="1"/>
    <col min="11788" max="11788" width="7.140625" style="155" customWidth="1"/>
    <col min="11789" max="11789" width="7.5703125" style="155" customWidth="1"/>
    <col min="11790" max="11790" width="17.85546875" style="155" customWidth="1"/>
    <col min="11791" max="12036" width="9.140625" style="155"/>
    <col min="12037" max="12037" width="11.7109375" style="155" customWidth="1"/>
    <col min="12038" max="12038" width="4.28515625" style="155" customWidth="1"/>
    <col min="12039" max="12040" width="9.140625" style="155"/>
    <col min="12041" max="12041" width="6.5703125" style="155" customWidth="1"/>
    <col min="12042" max="12042" width="9.140625" style="155"/>
    <col min="12043" max="12043" width="5.28515625" style="155" customWidth="1"/>
    <col min="12044" max="12044" width="7.140625" style="155" customWidth="1"/>
    <col min="12045" max="12045" width="7.5703125" style="155" customWidth="1"/>
    <col min="12046" max="12046" width="17.85546875" style="155" customWidth="1"/>
    <col min="12047" max="12292" width="9.140625" style="155"/>
    <col min="12293" max="12293" width="11.7109375" style="155" customWidth="1"/>
    <col min="12294" max="12294" width="4.28515625" style="155" customWidth="1"/>
    <col min="12295" max="12296" width="9.140625" style="155"/>
    <col min="12297" max="12297" width="6.5703125" style="155" customWidth="1"/>
    <col min="12298" max="12298" width="9.140625" style="155"/>
    <col min="12299" max="12299" width="5.28515625" style="155" customWidth="1"/>
    <col min="12300" max="12300" width="7.140625" style="155" customWidth="1"/>
    <col min="12301" max="12301" width="7.5703125" style="155" customWidth="1"/>
    <col min="12302" max="12302" width="17.85546875" style="155" customWidth="1"/>
    <col min="12303" max="12548" width="9.140625" style="155"/>
    <col min="12549" max="12549" width="11.7109375" style="155" customWidth="1"/>
    <col min="12550" max="12550" width="4.28515625" style="155" customWidth="1"/>
    <col min="12551" max="12552" width="9.140625" style="155"/>
    <col min="12553" max="12553" width="6.5703125" style="155" customWidth="1"/>
    <col min="12554" max="12554" width="9.140625" style="155"/>
    <col min="12555" max="12555" width="5.28515625" style="155" customWidth="1"/>
    <col min="12556" max="12556" width="7.140625" style="155" customWidth="1"/>
    <col min="12557" max="12557" width="7.5703125" style="155" customWidth="1"/>
    <col min="12558" max="12558" width="17.85546875" style="155" customWidth="1"/>
    <col min="12559" max="12804" width="9.140625" style="155"/>
    <col min="12805" max="12805" width="11.7109375" style="155" customWidth="1"/>
    <col min="12806" max="12806" width="4.28515625" style="155" customWidth="1"/>
    <col min="12807" max="12808" width="9.140625" style="155"/>
    <col min="12809" max="12809" width="6.5703125" style="155" customWidth="1"/>
    <col min="12810" max="12810" width="9.140625" style="155"/>
    <col min="12811" max="12811" width="5.28515625" style="155" customWidth="1"/>
    <col min="12812" max="12812" width="7.140625" style="155" customWidth="1"/>
    <col min="12813" max="12813" width="7.5703125" style="155" customWidth="1"/>
    <col min="12814" max="12814" width="17.85546875" style="155" customWidth="1"/>
    <col min="12815" max="13060" width="9.140625" style="155"/>
    <col min="13061" max="13061" width="11.7109375" style="155" customWidth="1"/>
    <col min="13062" max="13062" width="4.28515625" style="155" customWidth="1"/>
    <col min="13063" max="13064" width="9.140625" style="155"/>
    <col min="13065" max="13065" width="6.5703125" style="155" customWidth="1"/>
    <col min="13066" max="13066" width="9.140625" style="155"/>
    <col min="13067" max="13067" width="5.28515625" style="155" customWidth="1"/>
    <col min="13068" max="13068" width="7.140625" style="155" customWidth="1"/>
    <col min="13069" max="13069" width="7.5703125" style="155" customWidth="1"/>
    <col min="13070" max="13070" width="17.85546875" style="155" customWidth="1"/>
    <col min="13071" max="13316" width="9.140625" style="155"/>
    <col min="13317" max="13317" width="11.7109375" style="155" customWidth="1"/>
    <col min="13318" max="13318" width="4.28515625" style="155" customWidth="1"/>
    <col min="13319" max="13320" width="9.140625" style="155"/>
    <col min="13321" max="13321" width="6.5703125" style="155" customWidth="1"/>
    <col min="13322" max="13322" width="9.140625" style="155"/>
    <col min="13323" max="13323" width="5.28515625" style="155" customWidth="1"/>
    <col min="13324" max="13324" width="7.140625" style="155" customWidth="1"/>
    <col min="13325" max="13325" width="7.5703125" style="155" customWidth="1"/>
    <col min="13326" max="13326" width="17.85546875" style="155" customWidth="1"/>
    <col min="13327" max="13572" width="9.140625" style="155"/>
    <col min="13573" max="13573" width="11.7109375" style="155" customWidth="1"/>
    <col min="13574" max="13574" width="4.28515625" style="155" customWidth="1"/>
    <col min="13575" max="13576" width="9.140625" style="155"/>
    <col min="13577" max="13577" width="6.5703125" style="155" customWidth="1"/>
    <col min="13578" max="13578" width="9.140625" style="155"/>
    <col min="13579" max="13579" width="5.28515625" style="155" customWidth="1"/>
    <col min="13580" max="13580" width="7.140625" style="155" customWidth="1"/>
    <col min="13581" max="13581" width="7.5703125" style="155" customWidth="1"/>
    <col min="13582" max="13582" width="17.85546875" style="155" customWidth="1"/>
    <col min="13583" max="13828" width="9.140625" style="155"/>
    <col min="13829" max="13829" width="11.7109375" style="155" customWidth="1"/>
    <col min="13830" max="13830" width="4.28515625" style="155" customWidth="1"/>
    <col min="13831" max="13832" width="9.140625" style="155"/>
    <col min="13833" max="13833" width="6.5703125" style="155" customWidth="1"/>
    <col min="13834" max="13834" width="9.140625" style="155"/>
    <col min="13835" max="13835" width="5.28515625" style="155" customWidth="1"/>
    <col min="13836" max="13836" width="7.140625" style="155" customWidth="1"/>
    <col min="13837" max="13837" width="7.5703125" style="155" customWidth="1"/>
    <col min="13838" max="13838" width="17.85546875" style="155" customWidth="1"/>
    <col min="13839" max="14084" width="9.140625" style="155"/>
    <col min="14085" max="14085" width="11.7109375" style="155" customWidth="1"/>
    <col min="14086" max="14086" width="4.28515625" style="155" customWidth="1"/>
    <col min="14087" max="14088" width="9.140625" style="155"/>
    <col min="14089" max="14089" width="6.5703125" style="155" customWidth="1"/>
    <col min="14090" max="14090" width="9.140625" style="155"/>
    <col min="14091" max="14091" width="5.28515625" style="155" customWidth="1"/>
    <col min="14092" max="14092" width="7.140625" style="155" customWidth="1"/>
    <col min="14093" max="14093" width="7.5703125" style="155" customWidth="1"/>
    <col min="14094" max="14094" width="17.85546875" style="155" customWidth="1"/>
    <col min="14095" max="14340" width="9.140625" style="155"/>
    <col min="14341" max="14341" width="11.7109375" style="155" customWidth="1"/>
    <col min="14342" max="14342" width="4.28515625" style="155" customWidth="1"/>
    <col min="14343" max="14344" width="9.140625" style="155"/>
    <col min="14345" max="14345" width="6.5703125" style="155" customWidth="1"/>
    <col min="14346" max="14346" width="9.140625" style="155"/>
    <col min="14347" max="14347" width="5.28515625" style="155" customWidth="1"/>
    <col min="14348" max="14348" width="7.140625" style="155" customWidth="1"/>
    <col min="14349" max="14349" width="7.5703125" style="155" customWidth="1"/>
    <col min="14350" max="14350" width="17.85546875" style="155" customWidth="1"/>
    <col min="14351" max="14596" width="9.140625" style="155"/>
    <col min="14597" max="14597" width="11.7109375" style="155" customWidth="1"/>
    <col min="14598" max="14598" width="4.28515625" style="155" customWidth="1"/>
    <col min="14599" max="14600" width="9.140625" style="155"/>
    <col min="14601" max="14601" width="6.5703125" style="155" customWidth="1"/>
    <col min="14602" max="14602" width="9.140625" style="155"/>
    <col min="14603" max="14603" width="5.28515625" style="155" customWidth="1"/>
    <col min="14604" max="14604" width="7.140625" style="155" customWidth="1"/>
    <col min="14605" max="14605" width="7.5703125" style="155" customWidth="1"/>
    <col min="14606" max="14606" width="17.85546875" style="155" customWidth="1"/>
    <col min="14607" max="14852" width="9.140625" style="155"/>
    <col min="14853" max="14853" width="11.7109375" style="155" customWidth="1"/>
    <col min="14854" max="14854" width="4.28515625" style="155" customWidth="1"/>
    <col min="14855" max="14856" width="9.140625" style="155"/>
    <col min="14857" max="14857" width="6.5703125" style="155" customWidth="1"/>
    <col min="14858" max="14858" width="9.140625" style="155"/>
    <col min="14859" max="14859" width="5.28515625" style="155" customWidth="1"/>
    <col min="14860" max="14860" width="7.140625" style="155" customWidth="1"/>
    <col min="14861" max="14861" width="7.5703125" style="155" customWidth="1"/>
    <col min="14862" max="14862" width="17.85546875" style="155" customWidth="1"/>
    <col min="14863" max="15108" width="9.140625" style="155"/>
    <col min="15109" max="15109" width="11.7109375" style="155" customWidth="1"/>
    <col min="15110" max="15110" width="4.28515625" style="155" customWidth="1"/>
    <col min="15111" max="15112" width="9.140625" style="155"/>
    <col min="15113" max="15113" width="6.5703125" style="155" customWidth="1"/>
    <col min="15114" max="15114" width="9.140625" style="155"/>
    <col min="15115" max="15115" width="5.28515625" style="155" customWidth="1"/>
    <col min="15116" max="15116" width="7.140625" style="155" customWidth="1"/>
    <col min="15117" max="15117" width="7.5703125" style="155" customWidth="1"/>
    <col min="15118" max="15118" width="17.85546875" style="155" customWidth="1"/>
    <col min="15119" max="15364" width="9.140625" style="155"/>
    <col min="15365" max="15365" width="11.7109375" style="155" customWidth="1"/>
    <col min="15366" max="15366" width="4.28515625" style="155" customWidth="1"/>
    <col min="15367" max="15368" width="9.140625" style="155"/>
    <col min="15369" max="15369" width="6.5703125" style="155" customWidth="1"/>
    <col min="15370" max="15370" width="9.140625" style="155"/>
    <col min="15371" max="15371" width="5.28515625" style="155" customWidth="1"/>
    <col min="15372" max="15372" width="7.140625" style="155" customWidth="1"/>
    <col min="15373" max="15373" width="7.5703125" style="155" customWidth="1"/>
    <col min="15374" max="15374" width="17.85546875" style="155" customWidth="1"/>
    <col min="15375" max="15620" width="9.140625" style="155"/>
    <col min="15621" max="15621" width="11.7109375" style="155" customWidth="1"/>
    <col min="15622" max="15622" width="4.28515625" style="155" customWidth="1"/>
    <col min="15623" max="15624" width="9.140625" style="155"/>
    <col min="15625" max="15625" width="6.5703125" style="155" customWidth="1"/>
    <col min="15626" max="15626" width="9.140625" style="155"/>
    <col min="15627" max="15627" width="5.28515625" style="155" customWidth="1"/>
    <col min="15628" max="15628" width="7.140625" style="155" customWidth="1"/>
    <col min="15629" max="15629" width="7.5703125" style="155" customWidth="1"/>
    <col min="15630" max="15630" width="17.85546875" style="155" customWidth="1"/>
    <col min="15631" max="15876" width="9.140625" style="155"/>
    <col min="15877" max="15877" width="11.7109375" style="155" customWidth="1"/>
    <col min="15878" max="15878" width="4.28515625" style="155" customWidth="1"/>
    <col min="15879" max="15880" width="9.140625" style="155"/>
    <col min="15881" max="15881" width="6.5703125" style="155" customWidth="1"/>
    <col min="15882" max="15882" width="9.140625" style="155"/>
    <col min="15883" max="15883" width="5.28515625" style="155" customWidth="1"/>
    <col min="15884" max="15884" width="7.140625" style="155" customWidth="1"/>
    <col min="15885" max="15885" width="7.5703125" style="155" customWidth="1"/>
    <col min="15886" max="15886" width="17.85546875" style="155" customWidth="1"/>
    <col min="15887" max="16132" width="9.140625" style="155"/>
    <col min="16133" max="16133" width="11.7109375" style="155" customWidth="1"/>
    <col min="16134" max="16134" width="4.28515625" style="155" customWidth="1"/>
    <col min="16135" max="16136" width="9.140625" style="155"/>
    <col min="16137" max="16137" width="6.5703125" style="155" customWidth="1"/>
    <col min="16138" max="16138" width="9.140625" style="155"/>
    <col min="16139" max="16139" width="5.28515625" style="155" customWidth="1"/>
    <col min="16140" max="16140" width="7.140625" style="155" customWidth="1"/>
    <col min="16141" max="16141" width="7.5703125" style="155" customWidth="1"/>
    <col min="16142" max="16142" width="17.85546875" style="155" customWidth="1"/>
    <col min="16143" max="16384" width="9.140625" style="155"/>
  </cols>
  <sheetData>
    <row r="1" spans="1:19">
      <c r="L1" s="156"/>
      <c r="M1" s="156" t="s">
        <v>249</v>
      </c>
      <c r="N1" s="156"/>
      <c r="O1" s="156"/>
    </row>
    <row r="2" spans="1:19">
      <c r="L2" s="156"/>
      <c r="M2" s="156" t="s">
        <v>250</v>
      </c>
      <c r="N2" s="156"/>
      <c r="O2" s="156"/>
    </row>
    <row r="3" spans="1:19">
      <c r="B3" s="156"/>
      <c r="C3" s="156"/>
      <c r="D3" s="156"/>
      <c r="E3" s="156"/>
      <c r="F3" s="156"/>
      <c r="L3" s="156"/>
      <c r="M3" s="156" t="s">
        <v>251</v>
      </c>
      <c r="N3" s="156"/>
      <c r="O3" s="156"/>
    </row>
    <row r="4" spans="1:19">
      <c r="B4" s="157"/>
      <c r="C4" s="157" t="s">
        <v>252</v>
      </c>
      <c r="D4" s="157"/>
      <c r="E4" s="157"/>
      <c r="F4" s="156"/>
      <c r="G4" s="156"/>
      <c r="L4" s="156"/>
      <c r="M4" s="156" t="s">
        <v>253</v>
      </c>
      <c r="N4" s="156"/>
      <c r="O4" s="156"/>
    </row>
    <row r="5" spans="1:19">
      <c r="B5" s="534" t="s">
        <v>254</v>
      </c>
      <c r="C5" s="534"/>
      <c r="D5" s="534"/>
      <c r="E5" s="534"/>
      <c r="L5" s="156"/>
      <c r="M5" s="156" t="s">
        <v>255</v>
      </c>
      <c r="N5" s="156"/>
    </row>
    <row r="6" spans="1:19">
      <c r="B6" s="158"/>
      <c r="C6" s="158"/>
      <c r="D6" s="158"/>
      <c r="E6" s="158"/>
    </row>
    <row r="7" spans="1:19">
      <c r="B7" s="473" t="s">
        <v>256</v>
      </c>
      <c r="C7" s="473"/>
      <c r="D7" s="473"/>
      <c r="E7" s="473"/>
    </row>
    <row r="8" spans="1:19">
      <c r="B8" s="535" t="s">
        <v>257</v>
      </c>
      <c r="C8" s="535"/>
      <c r="D8" s="535"/>
      <c r="E8" s="535"/>
    </row>
    <row r="9" spans="1:19">
      <c r="A9" s="159"/>
      <c r="B9" s="536"/>
      <c r="C9" s="536"/>
      <c r="D9" s="536"/>
      <c r="E9" s="536"/>
      <c r="F9" s="159"/>
      <c r="G9" s="159"/>
      <c r="H9" s="159"/>
      <c r="I9" s="159"/>
      <c r="J9" s="159"/>
      <c r="K9" s="159"/>
      <c r="L9" s="159"/>
      <c r="M9" s="537" t="s">
        <v>258</v>
      </c>
      <c r="N9" s="537"/>
    </row>
    <row r="10" spans="1:19" ht="14.25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1:19">
      <c r="A11" s="459" t="s">
        <v>259</v>
      </c>
      <c r="B11" s="459"/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159"/>
      <c r="N11" s="159"/>
    </row>
    <row r="12" spans="1:19">
      <c r="M12" s="538"/>
      <c r="N12" s="538"/>
    </row>
    <row r="13" spans="1:19">
      <c r="D13" s="539">
        <v>44020</v>
      </c>
      <c r="E13" s="540"/>
    </row>
    <row r="14" spans="1:19">
      <c r="D14" s="161"/>
      <c r="E14" s="162"/>
    </row>
    <row r="15" spans="1:19">
      <c r="J15" s="163"/>
      <c r="N15" s="164" t="s">
        <v>260</v>
      </c>
      <c r="P15" s="165"/>
      <c r="Q15" s="165"/>
      <c r="R15" s="165"/>
      <c r="S15" s="165"/>
    </row>
    <row r="16" spans="1:19">
      <c r="A16" s="166"/>
      <c r="B16" s="167"/>
      <c r="C16" s="167"/>
      <c r="D16" s="168"/>
      <c r="E16" s="526" t="s">
        <v>261</v>
      </c>
      <c r="F16" s="541"/>
      <c r="G16" s="527"/>
      <c r="H16" s="169" t="s">
        <v>262</v>
      </c>
      <c r="I16" s="168"/>
      <c r="J16" s="526" t="s">
        <v>263</v>
      </c>
      <c r="K16" s="527"/>
      <c r="L16" s="499"/>
      <c r="M16" s="542"/>
      <c r="N16" s="170" t="s">
        <v>264</v>
      </c>
      <c r="P16" s="165"/>
      <c r="Q16" s="165"/>
      <c r="R16" s="165"/>
      <c r="S16" s="165"/>
    </row>
    <row r="17" spans="1:19">
      <c r="A17" s="171"/>
      <c r="B17" s="536" t="s">
        <v>265</v>
      </c>
      <c r="C17" s="536"/>
      <c r="D17" s="172"/>
      <c r="E17" s="531" t="s">
        <v>266</v>
      </c>
      <c r="F17" s="543"/>
      <c r="G17" s="532"/>
      <c r="H17" s="528" t="s">
        <v>267</v>
      </c>
      <c r="I17" s="529"/>
      <c r="J17" s="528" t="s">
        <v>268</v>
      </c>
      <c r="K17" s="529"/>
      <c r="L17" s="528" t="s">
        <v>269</v>
      </c>
      <c r="M17" s="530"/>
      <c r="N17" s="173" t="s">
        <v>270</v>
      </c>
      <c r="P17" s="174"/>
      <c r="Q17" s="165"/>
      <c r="R17" s="165"/>
      <c r="S17" s="165"/>
    </row>
    <row r="18" spans="1:19">
      <c r="A18" s="171"/>
      <c r="B18" s="165"/>
      <c r="C18" s="165"/>
      <c r="D18" s="172"/>
      <c r="E18" s="524" t="s">
        <v>271</v>
      </c>
      <c r="F18" s="526" t="s">
        <v>272</v>
      </c>
      <c r="G18" s="527"/>
      <c r="H18" s="528" t="s">
        <v>273</v>
      </c>
      <c r="I18" s="529"/>
      <c r="J18" s="175" t="s">
        <v>274</v>
      </c>
      <c r="K18" s="172"/>
      <c r="L18" s="528" t="s">
        <v>268</v>
      </c>
      <c r="M18" s="530"/>
      <c r="N18" s="173" t="s">
        <v>273</v>
      </c>
      <c r="P18" s="165"/>
      <c r="Q18" s="174"/>
      <c r="R18" s="174"/>
      <c r="S18" s="165"/>
    </row>
    <row r="19" spans="1:19">
      <c r="A19" s="176"/>
      <c r="B19" s="177"/>
      <c r="C19" s="177"/>
      <c r="D19" s="178"/>
      <c r="E19" s="525"/>
      <c r="F19" s="531" t="s">
        <v>275</v>
      </c>
      <c r="G19" s="532"/>
      <c r="H19" s="531" t="s">
        <v>276</v>
      </c>
      <c r="I19" s="532"/>
      <c r="J19" s="531" t="s">
        <v>276</v>
      </c>
      <c r="K19" s="532"/>
      <c r="L19" s="501"/>
      <c r="M19" s="533"/>
      <c r="N19" s="173" t="s">
        <v>276</v>
      </c>
      <c r="P19" s="165"/>
      <c r="Q19" s="165"/>
      <c r="R19" s="165"/>
      <c r="S19" s="165"/>
    </row>
    <row r="20" spans="1:19">
      <c r="A20" s="518" t="s">
        <v>277</v>
      </c>
      <c r="B20" s="519"/>
      <c r="C20" s="519"/>
      <c r="D20" s="520"/>
      <c r="E20" s="490" t="s">
        <v>278</v>
      </c>
      <c r="F20" s="499" t="s">
        <v>278</v>
      </c>
      <c r="G20" s="500"/>
      <c r="H20" s="499" t="s">
        <v>278</v>
      </c>
      <c r="I20" s="500"/>
      <c r="J20" s="499" t="s">
        <v>278</v>
      </c>
      <c r="K20" s="500"/>
      <c r="L20" s="499" t="s">
        <v>278</v>
      </c>
      <c r="M20" s="500"/>
      <c r="N20" s="490"/>
      <c r="P20" s="165"/>
      <c r="Q20" s="165"/>
      <c r="R20" s="165"/>
      <c r="S20" s="165"/>
    </row>
    <row r="21" spans="1:19" ht="11.25" customHeight="1">
      <c r="A21" s="521"/>
      <c r="B21" s="522"/>
      <c r="C21" s="522"/>
      <c r="D21" s="523"/>
      <c r="E21" s="498"/>
      <c r="F21" s="501"/>
      <c r="G21" s="502"/>
      <c r="H21" s="501"/>
      <c r="I21" s="502"/>
      <c r="J21" s="501"/>
      <c r="K21" s="502"/>
      <c r="L21" s="501"/>
      <c r="M21" s="502"/>
      <c r="N21" s="498"/>
    </row>
    <row r="22" spans="1:19" ht="24.75" customHeight="1">
      <c r="A22" s="512" t="s">
        <v>279</v>
      </c>
      <c r="B22" s="513"/>
      <c r="C22" s="513"/>
      <c r="D22" s="514"/>
      <c r="E22" s="179">
        <v>76800</v>
      </c>
      <c r="F22" s="499">
        <v>43100</v>
      </c>
      <c r="G22" s="500"/>
      <c r="H22" s="503">
        <v>17970</v>
      </c>
      <c r="I22" s="504"/>
      <c r="J22" s="503">
        <v>17969.14</v>
      </c>
      <c r="K22" s="504"/>
      <c r="L22" s="503">
        <v>17969.14</v>
      </c>
      <c r="M22" s="504"/>
      <c r="N22" s="179">
        <f>(H22-J22)</f>
        <v>0.86000000000058208</v>
      </c>
    </row>
    <row r="23" spans="1:19" ht="25.5" customHeight="1">
      <c r="A23" s="512" t="s">
        <v>280</v>
      </c>
      <c r="B23" s="513"/>
      <c r="C23" s="513"/>
      <c r="D23" s="514"/>
      <c r="E23" s="179">
        <v>6900</v>
      </c>
      <c r="F23" s="499">
        <v>3000</v>
      </c>
      <c r="G23" s="500"/>
      <c r="H23" s="499">
        <v>1397.33</v>
      </c>
      <c r="I23" s="500"/>
      <c r="J23" s="499">
        <v>1397.33</v>
      </c>
      <c r="K23" s="500"/>
      <c r="L23" s="499">
        <v>1397.33</v>
      </c>
      <c r="M23" s="500"/>
      <c r="N23" s="179">
        <f>(H23-J23)</f>
        <v>0</v>
      </c>
    </row>
    <row r="24" spans="1:19" ht="26.25" customHeight="1">
      <c r="A24" s="515" t="s">
        <v>281</v>
      </c>
      <c r="B24" s="516"/>
      <c r="C24" s="516"/>
      <c r="D24" s="517"/>
      <c r="E24" s="179"/>
      <c r="F24" s="499"/>
      <c r="G24" s="500"/>
      <c r="H24" s="499"/>
      <c r="I24" s="500"/>
      <c r="J24" s="499"/>
      <c r="K24" s="500"/>
      <c r="L24" s="499"/>
      <c r="M24" s="500"/>
      <c r="N24" s="179">
        <f>(H24-J24)</f>
        <v>0</v>
      </c>
    </row>
    <row r="25" spans="1:19" ht="26.25" customHeight="1">
      <c r="A25" s="507" t="s">
        <v>282</v>
      </c>
      <c r="B25" s="508"/>
      <c r="C25" s="508"/>
      <c r="D25" s="509"/>
      <c r="E25" s="179"/>
      <c r="F25" s="510"/>
      <c r="G25" s="511"/>
      <c r="H25" s="510"/>
      <c r="I25" s="511"/>
      <c r="J25" s="510"/>
      <c r="K25" s="511"/>
      <c r="L25" s="510"/>
      <c r="M25" s="511"/>
      <c r="N25" s="179">
        <f>(H25-J25)</f>
        <v>0</v>
      </c>
    </row>
    <row r="26" spans="1:19" ht="24.75" customHeight="1">
      <c r="A26" s="507" t="s">
        <v>283</v>
      </c>
      <c r="B26" s="508"/>
      <c r="C26" s="508"/>
      <c r="D26" s="509"/>
      <c r="E26" s="179"/>
      <c r="F26" s="510"/>
      <c r="G26" s="511"/>
      <c r="H26" s="510"/>
      <c r="I26" s="511"/>
      <c r="J26" s="510"/>
      <c r="K26" s="511"/>
      <c r="L26" s="510"/>
      <c r="M26" s="511"/>
      <c r="N26" s="179">
        <f>(H26-J26)</f>
        <v>0</v>
      </c>
    </row>
    <row r="27" spans="1:19">
      <c r="A27" s="492" t="s">
        <v>284</v>
      </c>
      <c r="B27" s="493"/>
      <c r="C27" s="493"/>
      <c r="D27" s="494"/>
      <c r="E27" s="490">
        <v>83700</v>
      </c>
      <c r="F27" s="499">
        <v>46100</v>
      </c>
      <c r="G27" s="500"/>
      <c r="H27" s="499">
        <f>(H22+H23+H24+H26)</f>
        <v>19367.330000000002</v>
      </c>
      <c r="I27" s="500"/>
      <c r="J27" s="503">
        <f>(J22+J23+J24+J26)</f>
        <v>19366.47</v>
      </c>
      <c r="K27" s="504"/>
      <c r="L27" s="503">
        <f>(L22+L23+L24+L26)</f>
        <v>19366.47</v>
      </c>
      <c r="M27" s="504"/>
      <c r="N27" s="490" t="s">
        <v>278</v>
      </c>
    </row>
    <row r="28" spans="1:19" ht="11.25" customHeight="1">
      <c r="A28" s="495"/>
      <c r="B28" s="496"/>
      <c r="C28" s="496"/>
      <c r="D28" s="497"/>
      <c r="E28" s="491"/>
      <c r="F28" s="501"/>
      <c r="G28" s="502"/>
      <c r="H28" s="501"/>
      <c r="I28" s="502"/>
      <c r="J28" s="505"/>
      <c r="K28" s="506"/>
      <c r="L28" s="505"/>
      <c r="M28" s="506"/>
      <c r="N28" s="491"/>
    </row>
    <row r="29" spans="1:19">
      <c r="A29" s="492" t="s">
        <v>285</v>
      </c>
      <c r="B29" s="493"/>
      <c r="C29" s="493"/>
      <c r="D29" s="494"/>
      <c r="E29" s="490" t="s">
        <v>278</v>
      </c>
      <c r="F29" s="499" t="s">
        <v>278</v>
      </c>
      <c r="G29" s="500"/>
      <c r="H29" s="499" t="s">
        <v>278</v>
      </c>
      <c r="I29" s="500"/>
      <c r="J29" s="499" t="s">
        <v>278</v>
      </c>
      <c r="K29" s="500"/>
      <c r="L29" s="499" t="s">
        <v>278</v>
      </c>
      <c r="M29" s="500"/>
      <c r="N29" s="490">
        <f>(N22+N23+N24+N26)</f>
        <v>0.86000000000058208</v>
      </c>
    </row>
    <row r="30" spans="1:19">
      <c r="A30" s="495"/>
      <c r="B30" s="496"/>
      <c r="C30" s="496"/>
      <c r="D30" s="497"/>
      <c r="E30" s="498"/>
      <c r="F30" s="501"/>
      <c r="G30" s="502"/>
      <c r="H30" s="501"/>
      <c r="I30" s="502"/>
      <c r="J30" s="501"/>
      <c r="K30" s="502"/>
      <c r="L30" s="501"/>
      <c r="M30" s="502"/>
      <c r="N30" s="498"/>
    </row>
    <row r="31" spans="1:19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</row>
    <row r="32" spans="1:19">
      <c r="A32" s="489" t="s">
        <v>286</v>
      </c>
      <c r="B32" s="489"/>
      <c r="C32" s="489"/>
      <c r="D32" s="165"/>
      <c r="E32" s="165"/>
      <c r="F32" s="165"/>
      <c r="G32" s="158"/>
      <c r="H32" s="473"/>
      <c r="I32" s="473"/>
      <c r="J32" s="158"/>
      <c r="K32" s="473" t="s">
        <v>227</v>
      </c>
      <c r="L32" s="473"/>
      <c r="M32" s="473"/>
      <c r="N32" s="473"/>
    </row>
    <row r="33" spans="1:14">
      <c r="A33" s="165"/>
      <c r="B33" s="165"/>
      <c r="C33" s="165"/>
      <c r="D33" s="165"/>
      <c r="E33" s="165"/>
      <c r="F33" s="165"/>
      <c r="G33" s="158"/>
      <c r="H33" s="488" t="s">
        <v>229</v>
      </c>
      <c r="I33" s="488"/>
      <c r="J33" s="158"/>
      <c r="K33" s="488" t="s">
        <v>230</v>
      </c>
      <c r="L33" s="488"/>
      <c r="M33" s="488"/>
      <c r="N33" s="488"/>
    </row>
    <row r="34" spans="1:14">
      <c r="A34" s="165"/>
      <c r="B34" s="165"/>
      <c r="C34" s="165"/>
      <c r="D34" s="165"/>
      <c r="E34" s="165"/>
      <c r="F34" s="165"/>
      <c r="G34" s="180"/>
      <c r="H34" s="180"/>
      <c r="I34" s="180"/>
      <c r="J34" s="180"/>
      <c r="K34" s="180"/>
      <c r="L34" s="180"/>
      <c r="M34" s="180"/>
      <c r="N34" s="180"/>
    </row>
    <row r="35" spans="1:14">
      <c r="A35" s="489" t="s">
        <v>287</v>
      </c>
      <c r="B35" s="489"/>
      <c r="C35" s="489"/>
      <c r="D35" s="489"/>
      <c r="E35" s="165"/>
      <c r="F35" s="165"/>
      <c r="G35" s="158"/>
      <c r="H35" s="473"/>
      <c r="I35" s="473"/>
      <c r="J35" s="158"/>
      <c r="K35" s="473" t="s">
        <v>232</v>
      </c>
      <c r="L35" s="473"/>
      <c r="M35" s="473"/>
      <c r="N35" s="473"/>
    </row>
    <row r="36" spans="1:14">
      <c r="A36" s="165"/>
      <c r="B36" s="165"/>
      <c r="C36" s="165"/>
      <c r="D36" s="165"/>
      <c r="E36" s="165"/>
      <c r="F36" s="165"/>
      <c r="G36" s="158" t="s">
        <v>288</v>
      </c>
      <c r="H36" s="488" t="s">
        <v>229</v>
      </c>
      <c r="I36" s="488"/>
      <c r="J36" s="158"/>
      <c r="K36" s="488" t="s">
        <v>230</v>
      </c>
      <c r="L36" s="488"/>
      <c r="M36" s="488"/>
      <c r="N36" s="488"/>
    </row>
    <row r="37" spans="1:14">
      <c r="H37" s="181"/>
    </row>
  </sheetData>
  <mergeCells count="80">
    <mergeCell ref="H17:I17"/>
    <mergeCell ref="J17:K17"/>
    <mergeCell ref="L17:M17"/>
    <mergeCell ref="B5:E5"/>
    <mergeCell ref="B7:E7"/>
    <mergeCell ref="B8:E8"/>
    <mergeCell ref="B9:E9"/>
    <mergeCell ref="M9:N9"/>
    <mergeCell ref="A11:L11"/>
    <mergeCell ref="M12:N12"/>
    <mergeCell ref="D13:E13"/>
    <mergeCell ref="E16:G16"/>
    <mergeCell ref="J16:K16"/>
    <mergeCell ref="L16:M16"/>
    <mergeCell ref="B17:C17"/>
    <mergeCell ref="E17:G17"/>
    <mergeCell ref="E18:E19"/>
    <mergeCell ref="F18:G18"/>
    <mergeCell ref="H18:I18"/>
    <mergeCell ref="L18:M18"/>
    <mergeCell ref="F19:G19"/>
    <mergeCell ref="H19:I19"/>
    <mergeCell ref="J19:K19"/>
    <mergeCell ref="L19:M19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2:C32"/>
    <mergeCell ref="H32:I32"/>
    <mergeCell ref="K32:N32"/>
    <mergeCell ref="H33:I33"/>
    <mergeCell ref="K33:N33"/>
    <mergeCell ref="A35:D35"/>
    <mergeCell ref="H35:I35"/>
    <mergeCell ref="K35:N35"/>
  </mergeCells>
  <pageMargins left="0.15748031496062992" right="0" top="7.874015748031496E-2" bottom="0.11811023622047245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F18" sqref="F18"/>
    </sheetView>
  </sheetViews>
  <sheetFormatPr defaultRowHeight="12.75"/>
  <cols>
    <col min="1" max="1" width="18.140625" style="182" customWidth="1"/>
    <col min="2" max="2" width="38" style="182" customWidth="1"/>
    <col min="3" max="3" width="11.7109375" style="182" customWidth="1"/>
    <col min="4" max="5" width="14.7109375" style="182" customWidth="1"/>
    <col min="6" max="6" width="11.140625" style="182" customWidth="1"/>
    <col min="7" max="7" width="17.42578125" style="182" customWidth="1"/>
    <col min="8" max="256" width="9.140625" style="182"/>
    <col min="257" max="257" width="18.140625" style="182" customWidth="1"/>
    <col min="258" max="258" width="38" style="182" customWidth="1"/>
    <col min="259" max="259" width="11.7109375" style="182" customWidth="1"/>
    <col min="260" max="261" width="14.7109375" style="182" customWidth="1"/>
    <col min="262" max="262" width="11.140625" style="182" customWidth="1"/>
    <col min="263" max="263" width="17.42578125" style="182" customWidth="1"/>
    <col min="264" max="512" width="9.140625" style="182"/>
    <col min="513" max="513" width="18.140625" style="182" customWidth="1"/>
    <col min="514" max="514" width="38" style="182" customWidth="1"/>
    <col min="515" max="515" width="11.7109375" style="182" customWidth="1"/>
    <col min="516" max="517" width="14.7109375" style="182" customWidth="1"/>
    <col min="518" max="518" width="11.140625" style="182" customWidth="1"/>
    <col min="519" max="519" width="17.42578125" style="182" customWidth="1"/>
    <col min="520" max="768" width="9.140625" style="182"/>
    <col min="769" max="769" width="18.140625" style="182" customWidth="1"/>
    <col min="770" max="770" width="38" style="182" customWidth="1"/>
    <col min="771" max="771" width="11.7109375" style="182" customWidth="1"/>
    <col min="772" max="773" width="14.7109375" style="182" customWidth="1"/>
    <col min="774" max="774" width="11.140625" style="182" customWidth="1"/>
    <col min="775" max="775" width="17.42578125" style="182" customWidth="1"/>
    <col min="776" max="1024" width="9.140625" style="182"/>
    <col min="1025" max="1025" width="18.140625" style="182" customWidth="1"/>
    <col min="1026" max="1026" width="38" style="182" customWidth="1"/>
    <col min="1027" max="1027" width="11.7109375" style="182" customWidth="1"/>
    <col min="1028" max="1029" width="14.7109375" style="182" customWidth="1"/>
    <col min="1030" max="1030" width="11.140625" style="182" customWidth="1"/>
    <col min="1031" max="1031" width="17.42578125" style="182" customWidth="1"/>
    <col min="1032" max="1280" width="9.140625" style="182"/>
    <col min="1281" max="1281" width="18.140625" style="182" customWidth="1"/>
    <col min="1282" max="1282" width="38" style="182" customWidth="1"/>
    <col min="1283" max="1283" width="11.7109375" style="182" customWidth="1"/>
    <col min="1284" max="1285" width="14.7109375" style="182" customWidth="1"/>
    <col min="1286" max="1286" width="11.140625" style="182" customWidth="1"/>
    <col min="1287" max="1287" width="17.42578125" style="182" customWidth="1"/>
    <col min="1288" max="1536" width="9.140625" style="182"/>
    <col min="1537" max="1537" width="18.140625" style="182" customWidth="1"/>
    <col min="1538" max="1538" width="38" style="182" customWidth="1"/>
    <col min="1539" max="1539" width="11.7109375" style="182" customWidth="1"/>
    <col min="1540" max="1541" width="14.7109375" style="182" customWidth="1"/>
    <col min="1542" max="1542" width="11.140625" style="182" customWidth="1"/>
    <col min="1543" max="1543" width="17.42578125" style="182" customWidth="1"/>
    <col min="1544" max="1792" width="9.140625" style="182"/>
    <col min="1793" max="1793" width="18.140625" style="182" customWidth="1"/>
    <col min="1794" max="1794" width="38" style="182" customWidth="1"/>
    <col min="1795" max="1795" width="11.7109375" style="182" customWidth="1"/>
    <col min="1796" max="1797" width="14.7109375" style="182" customWidth="1"/>
    <col min="1798" max="1798" width="11.140625" style="182" customWidth="1"/>
    <col min="1799" max="1799" width="17.42578125" style="182" customWidth="1"/>
    <col min="1800" max="2048" width="9.140625" style="182"/>
    <col min="2049" max="2049" width="18.140625" style="182" customWidth="1"/>
    <col min="2050" max="2050" width="38" style="182" customWidth="1"/>
    <col min="2051" max="2051" width="11.7109375" style="182" customWidth="1"/>
    <col min="2052" max="2053" width="14.7109375" style="182" customWidth="1"/>
    <col min="2054" max="2054" width="11.140625" style="182" customWidth="1"/>
    <col min="2055" max="2055" width="17.42578125" style="182" customWidth="1"/>
    <col min="2056" max="2304" width="9.140625" style="182"/>
    <col min="2305" max="2305" width="18.140625" style="182" customWidth="1"/>
    <col min="2306" max="2306" width="38" style="182" customWidth="1"/>
    <col min="2307" max="2307" width="11.7109375" style="182" customWidth="1"/>
    <col min="2308" max="2309" width="14.7109375" style="182" customWidth="1"/>
    <col min="2310" max="2310" width="11.140625" style="182" customWidth="1"/>
    <col min="2311" max="2311" width="17.42578125" style="182" customWidth="1"/>
    <col min="2312" max="2560" width="9.140625" style="182"/>
    <col min="2561" max="2561" width="18.140625" style="182" customWidth="1"/>
    <col min="2562" max="2562" width="38" style="182" customWidth="1"/>
    <col min="2563" max="2563" width="11.7109375" style="182" customWidth="1"/>
    <col min="2564" max="2565" width="14.7109375" style="182" customWidth="1"/>
    <col min="2566" max="2566" width="11.140625" style="182" customWidth="1"/>
    <col min="2567" max="2567" width="17.42578125" style="182" customWidth="1"/>
    <col min="2568" max="2816" width="9.140625" style="182"/>
    <col min="2817" max="2817" width="18.140625" style="182" customWidth="1"/>
    <col min="2818" max="2818" width="38" style="182" customWidth="1"/>
    <col min="2819" max="2819" width="11.7109375" style="182" customWidth="1"/>
    <col min="2820" max="2821" width="14.7109375" style="182" customWidth="1"/>
    <col min="2822" max="2822" width="11.140625" style="182" customWidth="1"/>
    <col min="2823" max="2823" width="17.42578125" style="182" customWidth="1"/>
    <col min="2824" max="3072" width="9.140625" style="182"/>
    <col min="3073" max="3073" width="18.140625" style="182" customWidth="1"/>
    <col min="3074" max="3074" width="38" style="182" customWidth="1"/>
    <col min="3075" max="3075" width="11.7109375" style="182" customWidth="1"/>
    <col min="3076" max="3077" width="14.7109375" style="182" customWidth="1"/>
    <col min="3078" max="3078" width="11.140625" style="182" customWidth="1"/>
    <col min="3079" max="3079" width="17.42578125" style="182" customWidth="1"/>
    <col min="3080" max="3328" width="9.140625" style="182"/>
    <col min="3329" max="3329" width="18.140625" style="182" customWidth="1"/>
    <col min="3330" max="3330" width="38" style="182" customWidth="1"/>
    <col min="3331" max="3331" width="11.7109375" style="182" customWidth="1"/>
    <col min="3332" max="3333" width="14.7109375" style="182" customWidth="1"/>
    <col min="3334" max="3334" width="11.140625" style="182" customWidth="1"/>
    <col min="3335" max="3335" width="17.42578125" style="182" customWidth="1"/>
    <col min="3336" max="3584" width="9.140625" style="182"/>
    <col min="3585" max="3585" width="18.140625" style="182" customWidth="1"/>
    <col min="3586" max="3586" width="38" style="182" customWidth="1"/>
    <col min="3587" max="3587" width="11.7109375" style="182" customWidth="1"/>
    <col min="3588" max="3589" width="14.7109375" style="182" customWidth="1"/>
    <col min="3590" max="3590" width="11.140625" style="182" customWidth="1"/>
    <col min="3591" max="3591" width="17.42578125" style="182" customWidth="1"/>
    <col min="3592" max="3840" width="9.140625" style="182"/>
    <col min="3841" max="3841" width="18.140625" style="182" customWidth="1"/>
    <col min="3842" max="3842" width="38" style="182" customWidth="1"/>
    <col min="3843" max="3843" width="11.7109375" style="182" customWidth="1"/>
    <col min="3844" max="3845" width="14.7109375" style="182" customWidth="1"/>
    <col min="3846" max="3846" width="11.140625" style="182" customWidth="1"/>
    <col min="3847" max="3847" width="17.42578125" style="182" customWidth="1"/>
    <col min="3848" max="4096" width="9.140625" style="182"/>
    <col min="4097" max="4097" width="18.140625" style="182" customWidth="1"/>
    <col min="4098" max="4098" width="38" style="182" customWidth="1"/>
    <col min="4099" max="4099" width="11.7109375" style="182" customWidth="1"/>
    <col min="4100" max="4101" width="14.7109375" style="182" customWidth="1"/>
    <col min="4102" max="4102" width="11.140625" style="182" customWidth="1"/>
    <col min="4103" max="4103" width="17.42578125" style="182" customWidth="1"/>
    <col min="4104" max="4352" width="9.140625" style="182"/>
    <col min="4353" max="4353" width="18.140625" style="182" customWidth="1"/>
    <col min="4354" max="4354" width="38" style="182" customWidth="1"/>
    <col min="4355" max="4355" width="11.7109375" style="182" customWidth="1"/>
    <col min="4356" max="4357" width="14.7109375" style="182" customWidth="1"/>
    <col min="4358" max="4358" width="11.140625" style="182" customWidth="1"/>
    <col min="4359" max="4359" width="17.42578125" style="182" customWidth="1"/>
    <col min="4360" max="4608" width="9.140625" style="182"/>
    <col min="4609" max="4609" width="18.140625" style="182" customWidth="1"/>
    <col min="4610" max="4610" width="38" style="182" customWidth="1"/>
    <col min="4611" max="4611" width="11.7109375" style="182" customWidth="1"/>
    <col min="4612" max="4613" width="14.7109375" style="182" customWidth="1"/>
    <col min="4614" max="4614" width="11.140625" style="182" customWidth="1"/>
    <col min="4615" max="4615" width="17.42578125" style="182" customWidth="1"/>
    <col min="4616" max="4864" width="9.140625" style="182"/>
    <col min="4865" max="4865" width="18.140625" style="182" customWidth="1"/>
    <col min="4866" max="4866" width="38" style="182" customWidth="1"/>
    <col min="4867" max="4867" width="11.7109375" style="182" customWidth="1"/>
    <col min="4868" max="4869" width="14.7109375" style="182" customWidth="1"/>
    <col min="4870" max="4870" width="11.140625" style="182" customWidth="1"/>
    <col min="4871" max="4871" width="17.42578125" style="182" customWidth="1"/>
    <col min="4872" max="5120" width="9.140625" style="182"/>
    <col min="5121" max="5121" width="18.140625" style="182" customWidth="1"/>
    <col min="5122" max="5122" width="38" style="182" customWidth="1"/>
    <col min="5123" max="5123" width="11.7109375" style="182" customWidth="1"/>
    <col min="5124" max="5125" width="14.7109375" style="182" customWidth="1"/>
    <col min="5126" max="5126" width="11.140625" style="182" customWidth="1"/>
    <col min="5127" max="5127" width="17.42578125" style="182" customWidth="1"/>
    <col min="5128" max="5376" width="9.140625" style="182"/>
    <col min="5377" max="5377" width="18.140625" style="182" customWidth="1"/>
    <col min="5378" max="5378" width="38" style="182" customWidth="1"/>
    <col min="5379" max="5379" width="11.7109375" style="182" customWidth="1"/>
    <col min="5380" max="5381" width="14.7109375" style="182" customWidth="1"/>
    <col min="5382" max="5382" width="11.140625" style="182" customWidth="1"/>
    <col min="5383" max="5383" width="17.42578125" style="182" customWidth="1"/>
    <col min="5384" max="5632" width="9.140625" style="182"/>
    <col min="5633" max="5633" width="18.140625" style="182" customWidth="1"/>
    <col min="5634" max="5634" width="38" style="182" customWidth="1"/>
    <col min="5635" max="5635" width="11.7109375" style="182" customWidth="1"/>
    <col min="5636" max="5637" width="14.7109375" style="182" customWidth="1"/>
    <col min="5638" max="5638" width="11.140625" style="182" customWidth="1"/>
    <col min="5639" max="5639" width="17.42578125" style="182" customWidth="1"/>
    <col min="5640" max="5888" width="9.140625" style="182"/>
    <col min="5889" max="5889" width="18.140625" style="182" customWidth="1"/>
    <col min="5890" max="5890" width="38" style="182" customWidth="1"/>
    <col min="5891" max="5891" width="11.7109375" style="182" customWidth="1"/>
    <col min="5892" max="5893" width="14.7109375" style="182" customWidth="1"/>
    <col min="5894" max="5894" width="11.140625" style="182" customWidth="1"/>
    <col min="5895" max="5895" width="17.42578125" style="182" customWidth="1"/>
    <col min="5896" max="6144" width="9.140625" style="182"/>
    <col min="6145" max="6145" width="18.140625" style="182" customWidth="1"/>
    <col min="6146" max="6146" width="38" style="182" customWidth="1"/>
    <col min="6147" max="6147" width="11.7109375" style="182" customWidth="1"/>
    <col min="6148" max="6149" width="14.7109375" style="182" customWidth="1"/>
    <col min="6150" max="6150" width="11.140625" style="182" customWidth="1"/>
    <col min="6151" max="6151" width="17.42578125" style="182" customWidth="1"/>
    <col min="6152" max="6400" width="9.140625" style="182"/>
    <col min="6401" max="6401" width="18.140625" style="182" customWidth="1"/>
    <col min="6402" max="6402" width="38" style="182" customWidth="1"/>
    <col min="6403" max="6403" width="11.7109375" style="182" customWidth="1"/>
    <col min="6404" max="6405" width="14.7109375" style="182" customWidth="1"/>
    <col min="6406" max="6406" width="11.140625" style="182" customWidth="1"/>
    <col min="6407" max="6407" width="17.42578125" style="182" customWidth="1"/>
    <col min="6408" max="6656" width="9.140625" style="182"/>
    <col min="6657" max="6657" width="18.140625" style="182" customWidth="1"/>
    <col min="6658" max="6658" width="38" style="182" customWidth="1"/>
    <col min="6659" max="6659" width="11.7109375" style="182" customWidth="1"/>
    <col min="6660" max="6661" width="14.7109375" style="182" customWidth="1"/>
    <col min="6662" max="6662" width="11.140625" style="182" customWidth="1"/>
    <col min="6663" max="6663" width="17.42578125" style="182" customWidth="1"/>
    <col min="6664" max="6912" width="9.140625" style="182"/>
    <col min="6913" max="6913" width="18.140625" style="182" customWidth="1"/>
    <col min="6914" max="6914" width="38" style="182" customWidth="1"/>
    <col min="6915" max="6915" width="11.7109375" style="182" customWidth="1"/>
    <col min="6916" max="6917" width="14.7109375" style="182" customWidth="1"/>
    <col min="6918" max="6918" width="11.140625" style="182" customWidth="1"/>
    <col min="6919" max="6919" width="17.42578125" style="182" customWidth="1"/>
    <col min="6920" max="7168" width="9.140625" style="182"/>
    <col min="7169" max="7169" width="18.140625" style="182" customWidth="1"/>
    <col min="7170" max="7170" width="38" style="182" customWidth="1"/>
    <col min="7171" max="7171" width="11.7109375" style="182" customWidth="1"/>
    <col min="7172" max="7173" width="14.7109375" style="182" customWidth="1"/>
    <col min="7174" max="7174" width="11.140625" style="182" customWidth="1"/>
    <col min="7175" max="7175" width="17.42578125" style="182" customWidth="1"/>
    <col min="7176" max="7424" width="9.140625" style="182"/>
    <col min="7425" max="7425" width="18.140625" style="182" customWidth="1"/>
    <col min="7426" max="7426" width="38" style="182" customWidth="1"/>
    <col min="7427" max="7427" width="11.7109375" style="182" customWidth="1"/>
    <col min="7428" max="7429" width="14.7109375" style="182" customWidth="1"/>
    <col min="7430" max="7430" width="11.140625" style="182" customWidth="1"/>
    <col min="7431" max="7431" width="17.42578125" style="182" customWidth="1"/>
    <col min="7432" max="7680" width="9.140625" style="182"/>
    <col min="7681" max="7681" width="18.140625" style="182" customWidth="1"/>
    <col min="7682" max="7682" width="38" style="182" customWidth="1"/>
    <col min="7683" max="7683" width="11.7109375" style="182" customWidth="1"/>
    <col min="7684" max="7685" width="14.7109375" style="182" customWidth="1"/>
    <col min="7686" max="7686" width="11.140625" style="182" customWidth="1"/>
    <col min="7687" max="7687" width="17.42578125" style="182" customWidth="1"/>
    <col min="7688" max="7936" width="9.140625" style="182"/>
    <col min="7937" max="7937" width="18.140625" style="182" customWidth="1"/>
    <col min="7938" max="7938" width="38" style="182" customWidth="1"/>
    <col min="7939" max="7939" width="11.7109375" style="182" customWidth="1"/>
    <col min="7940" max="7941" width="14.7109375" style="182" customWidth="1"/>
    <col min="7942" max="7942" width="11.140625" style="182" customWidth="1"/>
    <col min="7943" max="7943" width="17.42578125" style="182" customWidth="1"/>
    <col min="7944" max="8192" width="9.140625" style="182"/>
    <col min="8193" max="8193" width="18.140625" style="182" customWidth="1"/>
    <col min="8194" max="8194" width="38" style="182" customWidth="1"/>
    <col min="8195" max="8195" width="11.7109375" style="182" customWidth="1"/>
    <col min="8196" max="8197" width="14.7109375" style="182" customWidth="1"/>
    <col min="8198" max="8198" width="11.140625" style="182" customWidth="1"/>
    <col min="8199" max="8199" width="17.42578125" style="182" customWidth="1"/>
    <col min="8200" max="8448" width="9.140625" style="182"/>
    <col min="8449" max="8449" width="18.140625" style="182" customWidth="1"/>
    <col min="8450" max="8450" width="38" style="182" customWidth="1"/>
    <col min="8451" max="8451" width="11.7109375" style="182" customWidth="1"/>
    <col min="8452" max="8453" width="14.7109375" style="182" customWidth="1"/>
    <col min="8454" max="8454" width="11.140625" style="182" customWidth="1"/>
    <col min="8455" max="8455" width="17.42578125" style="182" customWidth="1"/>
    <col min="8456" max="8704" width="9.140625" style="182"/>
    <col min="8705" max="8705" width="18.140625" style="182" customWidth="1"/>
    <col min="8706" max="8706" width="38" style="182" customWidth="1"/>
    <col min="8707" max="8707" width="11.7109375" style="182" customWidth="1"/>
    <col min="8708" max="8709" width="14.7109375" style="182" customWidth="1"/>
    <col min="8710" max="8710" width="11.140625" style="182" customWidth="1"/>
    <col min="8711" max="8711" width="17.42578125" style="182" customWidth="1"/>
    <col min="8712" max="8960" width="9.140625" style="182"/>
    <col min="8961" max="8961" width="18.140625" style="182" customWidth="1"/>
    <col min="8962" max="8962" width="38" style="182" customWidth="1"/>
    <col min="8963" max="8963" width="11.7109375" style="182" customWidth="1"/>
    <col min="8964" max="8965" width="14.7109375" style="182" customWidth="1"/>
    <col min="8966" max="8966" width="11.140625" style="182" customWidth="1"/>
    <col min="8967" max="8967" width="17.42578125" style="182" customWidth="1"/>
    <col min="8968" max="9216" width="9.140625" style="182"/>
    <col min="9217" max="9217" width="18.140625" style="182" customWidth="1"/>
    <col min="9218" max="9218" width="38" style="182" customWidth="1"/>
    <col min="9219" max="9219" width="11.7109375" style="182" customWidth="1"/>
    <col min="9220" max="9221" width="14.7109375" style="182" customWidth="1"/>
    <col min="9222" max="9222" width="11.140625" style="182" customWidth="1"/>
    <col min="9223" max="9223" width="17.42578125" style="182" customWidth="1"/>
    <col min="9224" max="9472" width="9.140625" style="182"/>
    <col min="9473" max="9473" width="18.140625" style="182" customWidth="1"/>
    <col min="9474" max="9474" width="38" style="182" customWidth="1"/>
    <col min="9475" max="9475" width="11.7109375" style="182" customWidth="1"/>
    <col min="9476" max="9477" width="14.7109375" style="182" customWidth="1"/>
    <col min="9478" max="9478" width="11.140625" style="182" customWidth="1"/>
    <col min="9479" max="9479" width="17.42578125" style="182" customWidth="1"/>
    <col min="9480" max="9728" width="9.140625" style="182"/>
    <col min="9729" max="9729" width="18.140625" style="182" customWidth="1"/>
    <col min="9730" max="9730" width="38" style="182" customWidth="1"/>
    <col min="9731" max="9731" width="11.7109375" style="182" customWidth="1"/>
    <col min="9732" max="9733" width="14.7109375" style="182" customWidth="1"/>
    <col min="9734" max="9734" width="11.140625" style="182" customWidth="1"/>
    <col min="9735" max="9735" width="17.42578125" style="182" customWidth="1"/>
    <col min="9736" max="9984" width="9.140625" style="182"/>
    <col min="9985" max="9985" width="18.140625" style="182" customWidth="1"/>
    <col min="9986" max="9986" width="38" style="182" customWidth="1"/>
    <col min="9987" max="9987" width="11.7109375" style="182" customWidth="1"/>
    <col min="9988" max="9989" width="14.7109375" style="182" customWidth="1"/>
    <col min="9990" max="9990" width="11.140625" style="182" customWidth="1"/>
    <col min="9991" max="9991" width="17.42578125" style="182" customWidth="1"/>
    <col min="9992" max="10240" width="9.140625" style="182"/>
    <col min="10241" max="10241" width="18.140625" style="182" customWidth="1"/>
    <col min="10242" max="10242" width="38" style="182" customWidth="1"/>
    <col min="10243" max="10243" width="11.7109375" style="182" customWidth="1"/>
    <col min="10244" max="10245" width="14.7109375" style="182" customWidth="1"/>
    <col min="10246" max="10246" width="11.140625" style="182" customWidth="1"/>
    <col min="10247" max="10247" width="17.42578125" style="182" customWidth="1"/>
    <col min="10248" max="10496" width="9.140625" style="182"/>
    <col min="10497" max="10497" width="18.140625" style="182" customWidth="1"/>
    <col min="10498" max="10498" width="38" style="182" customWidth="1"/>
    <col min="10499" max="10499" width="11.7109375" style="182" customWidth="1"/>
    <col min="10500" max="10501" width="14.7109375" style="182" customWidth="1"/>
    <col min="10502" max="10502" width="11.140625" style="182" customWidth="1"/>
    <col min="10503" max="10503" width="17.42578125" style="182" customWidth="1"/>
    <col min="10504" max="10752" width="9.140625" style="182"/>
    <col min="10753" max="10753" width="18.140625" style="182" customWidth="1"/>
    <col min="10754" max="10754" width="38" style="182" customWidth="1"/>
    <col min="10755" max="10755" width="11.7109375" style="182" customWidth="1"/>
    <col min="10756" max="10757" width="14.7109375" style="182" customWidth="1"/>
    <col min="10758" max="10758" width="11.140625" style="182" customWidth="1"/>
    <col min="10759" max="10759" width="17.42578125" style="182" customWidth="1"/>
    <col min="10760" max="11008" width="9.140625" style="182"/>
    <col min="11009" max="11009" width="18.140625" style="182" customWidth="1"/>
    <col min="11010" max="11010" width="38" style="182" customWidth="1"/>
    <col min="11011" max="11011" width="11.7109375" style="182" customWidth="1"/>
    <col min="11012" max="11013" width="14.7109375" style="182" customWidth="1"/>
    <col min="11014" max="11014" width="11.140625" style="182" customWidth="1"/>
    <col min="11015" max="11015" width="17.42578125" style="182" customWidth="1"/>
    <col min="11016" max="11264" width="9.140625" style="182"/>
    <col min="11265" max="11265" width="18.140625" style="182" customWidth="1"/>
    <col min="11266" max="11266" width="38" style="182" customWidth="1"/>
    <col min="11267" max="11267" width="11.7109375" style="182" customWidth="1"/>
    <col min="11268" max="11269" width="14.7109375" style="182" customWidth="1"/>
    <col min="11270" max="11270" width="11.140625" style="182" customWidth="1"/>
    <col min="11271" max="11271" width="17.42578125" style="182" customWidth="1"/>
    <col min="11272" max="11520" width="9.140625" style="182"/>
    <col min="11521" max="11521" width="18.140625" style="182" customWidth="1"/>
    <col min="11522" max="11522" width="38" style="182" customWidth="1"/>
    <col min="11523" max="11523" width="11.7109375" style="182" customWidth="1"/>
    <col min="11524" max="11525" width="14.7109375" style="182" customWidth="1"/>
    <col min="11526" max="11526" width="11.140625" style="182" customWidth="1"/>
    <col min="11527" max="11527" width="17.42578125" style="182" customWidth="1"/>
    <col min="11528" max="11776" width="9.140625" style="182"/>
    <col min="11777" max="11777" width="18.140625" style="182" customWidth="1"/>
    <col min="11778" max="11778" width="38" style="182" customWidth="1"/>
    <col min="11779" max="11779" width="11.7109375" style="182" customWidth="1"/>
    <col min="11780" max="11781" width="14.7109375" style="182" customWidth="1"/>
    <col min="11782" max="11782" width="11.140625" style="182" customWidth="1"/>
    <col min="11783" max="11783" width="17.42578125" style="182" customWidth="1"/>
    <col min="11784" max="12032" width="9.140625" style="182"/>
    <col min="12033" max="12033" width="18.140625" style="182" customWidth="1"/>
    <col min="12034" max="12034" width="38" style="182" customWidth="1"/>
    <col min="12035" max="12035" width="11.7109375" style="182" customWidth="1"/>
    <col min="12036" max="12037" width="14.7109375" style="182" customWidth="1"/>
    <col min="12038" max="12038" width="11.140625" style="182" customWidth="1"/>
    <col min="12039" max="12039" width="17.42578125" style="182" customWidth="1"/>
    <col min="12040" max="12288" width="9.140625" style="182"/>
    <col min="12289" max="12289" width="18.140625" style="182" customWidth="1"/>
    <col min="12290" max="12290" width="38" style="182" customWidth="1"/>
    <col min="12291" max="12291" width="11.7109375" style="182" customWidth="1"/>
    <col min="12292" max="12293" width="14.7109375" style="182" customWidth="1"/>
    <col min="12294" max="12294" width="11.140625" style="182" customWidth="1"/>
    <col min="12295" max="12295" width="17.42578125" style="182" customWidth="1"/>
    <col min="12296" max="12544" width="9.140625" style="182"/>
    <col min="12545" max="12545" width="18.140625" style="182" customWidth="1"/>
    <col min="12546" max="12546" width="38" style="182" customWidth="1"/>
    <col min="12547" max="12547" width="11.7109375" style="182" customWidth="1"/>
    <col min="12548" max="12549" width="14.7109375" style="182" customWidth="1"/>
    <col min="12550" max="12550" width="11.140625" style="182" customWidth="1"/>
    <col min="12551" max="12551" width="17.42578125" style="182" customWidth="1"/>
    <col min="12552" max="12800" width="9.140625" style="182"/>
    <col min="12801" max="12801" width="18.140625" style="182" customWidth="1"/>
    <col min="12802" max="12802" width="38" style="182" customWidth="1"/>
    <col min="12803" max="12803" width="11.7109375" style="182" customWidth="1"/>
    <col min="12804" max="12805" width="14.7109375" style="182" customWidth="1"/>
    <col min="12806" max="12806" width="11.140625" style="182" customWidth="1"/>
    <col min="12807" max="12807" width="17.42578125" style="182" customWidth="1"/>
    <col min="12808" max="13056" width="9.140625" style="182"/>
    <col min="13057" max="13057" width="18.140625" style="182" customWidth="1"/>
    <col min="13058" max="13058" width="38" style="182" customWidth="1"/>
    <col min="13059" max="13059" width="11.7109375" style="182" customWidth="1"/>
    <col min="13060" max="13061" width="14.7109375" style="182" customWidth="1"/>
    <col min="13062" max="13062" width="11.140625" style="182" customWidth="1"/>
    <col min="13063" max="13063" width="17.42578125" style="182" customWidth="1"/>
    <col min="13064" max="13312" width="9.140625" style="182"/>
    <col min="13313" max="13313" width="18.140625" style="182" customWidth="1"/>
    <col min="13314" max="13314" width="38" style="182" customWidth="1"/>
    <col min="13315" max="13315" width="11.7109375" style="182" customWidth="1"/>
    <col min="13316" max="13317" width="14.7109375" style="182" customWidth="1"/>
    <col min="13318" max="13318" width="11.140625" style="182" customWidth="1"/>
    <col min="13319" max="13319" width="17.42578125" style="182" customWidth="1"/>
    <col min="13320" max="13568" width="9.140625" style="182"/>
    <col min="13569" max="13569" width="18.140625" style="182" customWidth="1"/>
    <col min="13570" max="13570" width="38" style="182" customWidth="1"/>
    <col min="13571" max="13571" width="11.7109375" style="182" customWidth="1"/>
    <col min="13572" max="13573" width="14.7109375" style="182" customWidth="1"/>
    <col min="13574" max="13574" width="11.140625" style="182" customWidth="1"/>
    <col min="13575" max="13575" width="17.42578125" style="182" customWidth="1"/>
    <col min="13576" max="13824" width="9.140625" style="182"/>
    <col min="13825" max="13825" width="18.140625" style="182" customWidth="1"/>
    <col min="13826" max="13826" width="38" style="182" customWidth="1"/>
    <col min="13827" max="13827" width="11.7109375" style="182" customWidth="1"/>
    <col min="13828" max="13829" width="14.7109375" style="182" customWidth="1"/>
    <col min="13830" max="13830" width="11.140625" style="182" customWidth="1"/>
    <col min="13831" max="13831" width="17.42578125" style="182" customWidth="1"/>
    <col min="13832" max="14080" width="9.140625" style="182"/>
    <col min="14081" max="14081" width="18.140625" style="182" customWidth="1"/>
    <col min="14082" max="14082" width="38" style="182" customWidth="1"/>
    <col min="14083" max="14083" width="11.7109375" style="182" customWidth="1"/>
    <col min="14084" max="14085" width="14.7109375" style="182" customWidth="1"/>
    <col min="14086" max="14086" width="11.140625" style="182" customWidth="1"/>
    <col min="14087" max="14087" width="17.42578125" style="182" customWidth="1"/>
    <col min="14088" max="14336" width="9.140625" style="182"/>
    <col min="14337" max="14337" width="18.140625" style="182" customWidth="1"/>
    <col min="14338" max="14338" width="38" style="182" customWidth="1"/>
    <col min="14339" max="14339" width="11.7109375" style="182" customWidth="1"/>
    <col min="14340" max="14341" width="14.7109375" style="182" customWidth="1"/>
    <col min="14342" max="14342" width="11.140625" style="182" customWidth="1"/>
    <col min="14343" max="14343" width="17.42578125" style="182" customWidth="1"/>
    <col min="14344" max="14592" width="9.140625" style="182"/>
    <col min="14593" max="14593" width="18.140625" style="182" customWidth="1"/>
    <col min="14594" max="14594" width="38" style="182" customWidth="1"/>
    <col min="14595" max="14595" width="11.7109375" style="182" customWidth="1"/>
    <col min="14596" max="14597" width="14.7109375" style="182" customWidth="1"/>
    <col min="14598" max="14598" width="11.140625" style="182" customWidth="1"/>
    <col min="14599" max="14599" width="17.42578125" style="182" customWidth="1"/>
    <col min="14600" max="14848" width="9.140625" style="182"/>
    <col min="14849" max="14849" width="18.140625" style="182" customWidth="1"/>
    <col min="14850" max="14850" width="38" style="182" customWidth="1"/>
    <col min="14851" max="14851" width="11.7109375" style="182" customWidth="1"/>
    <col min="14852" max="14853" width="14.7109375" style="182" customWidth="1"/>
    <col min="14854" max="14854" width="11.140625" style="182" customWidth="1"/>
    <col min="14855" max="14855" width="17.42578125" style="182" customWidth="1"/>
    <col min="14856" max="15104" width="9.140625" style="182"/>
    <col min="15105" max="15105" width="18.140625" style="182" customWidth="1"/>
    <col min="15106" max="15106" width="38" style="182" customWidth="1"/>
    <col min="15107" max="15107" width="11.7109375" style="182" customWidth="1"/>
    <col min="15108" max="15109" width="14.7109375" style="182" customWidth="1"/>
    <col min="15110" max="15110" width="11.140625" style="182" customWidth="1"/>
    <col min="15111" max="15111" width="17.42578125" style="182" customWidth="1"/>
    <col min="15112" max="15360" width="9.140625" style="182"/>
    <col min="15361" max="15361" width="18.140625" style="182" customWidth="1"/>
    <col min="15362" max="15362" width="38" style="182" customWidth="1"/>
    <col min="15363" max="15363" width="11.7109375" style="182" customWidth="1"/>
    <col min="15364" max="15365" width="14.7109375" style="182" customWidth="1"/>
    <col min="15366" max="15366" width="11.140625" style="182" customWidth="1"/>
    <col min="15367" max="15367" width="17.42578125" style="182" customWidth="1"/>
    <col min="15368" max="15616" width="9.140625" style="182"/>
    <col min="15617" max="15617" width="18.140625" style="182" customWidth="1"/>
    <col min="15618" max="15618" width="38" style="182" customWidth="1"/>
    <col min="15619" max="15619" width="11.7109375" style="182" customWidth="1"/>
    <col min="15620" max="15621" width="14.7109375" style="182" customWidth="1"/>
    <col min="15622" max="15622" width="11.140625" style="182" customWidth="1"/>
    <col min="15623" max="15623" width="17.42578125" style="182" customWidth="1"/>
    <col min="15624" max="15872" width="9.140625" style="182"/>
    <col min="15873" max="15873" width="18.140625" style="182" customWidth="1"/>
    <col min="15874" max="15874" width="38" style="182" customWidth="1"/>
    <col min="15875" max="15875" width="11.7109375" style="182" customWidth="1"/>
    <col min="15876" max="15877" width="14.7109375" style="182" customWidth="1"/>
    <col min="15878" max="15878" width="11.140625" style="182" customWidth="1"/>
    <col min="15879" max="15879" width="17.42578125" style="182" customWidth="1"/>
    <col min="15880" max="16128" width="9.140625" style="182"/>
    <col min="16129" max="16129" width="18.140625" style="182" customWidth="1"/>
    <col min="16130" max="16130" width="38" style="182" customWidth="1"/>
    <col min="16131" max="16131" width="11.7109375" style="182" customWidth="1"/>
    <col min="16132" max="16133" width="14.7109375" style="182" customWidth="1"/>
    <col min="16134" max="16134" width="11.140625" style="182" customWidth="1"/>
    <col min="16135" max="16135" width="17.42578125" style="182" customWidth="1"/>
    <col min="16136" max="16384" width="9.140625" style="182"/>
  </cols>
  <sheetData>
    <row r="1" spans="1:8">
      <c r="E1" s="545" t="s">
        <v>289</v>
      </c>
      <c r="F1" s="546"/>
      <c r="G1" s="546"/>
      <c r="H1" s="547"/>
    </row>
    <row r="2" spans="1:8">
      <c r="E2" s="545" t="s">
        <v>290</v>
      </c>
      <c r="F2" s="546"/>
      <c r="G2" s="546"/>
      <c r="H2" s="183"/>
    </row>
    <row r="3" spans="1:8">
      <c r="E3" s="545" t="s">
        <v>291</v>
      </c>
      <c r="F3" s="546"/>
      <c r="G3" s="546"/>
      <c r="H3" s="183"/>
    </row>
    <row r="4" spans="1:8">
      <c r="E4" s="184" t="s">
        <v>292</v>
      </c>
      <c r="F4" s="184"/>
      <c r="G4" s="184"/>
      <c r="H4" s="184"/>
    </row>
    <row r="6" spans="1:8">
      <c r="A6" s="544" t="s">
        <v>293</v>
      </c>
      <c r="B6" s="544"/>
      <c r="C6" s="544"/>
      <c r="D6" s="544"/>
      <c r="E6" s="544"/>
      <c r="F6" s="544"/>
      <c r="G6" s="544"/>
    </row>
    <row r="7" spans="1:8">
      <c r="A7" s="548" t="s">
        <v>294</v>
      </c>
      <c r="B7" s="548"/>
      <c r="C7" s="548"/>
      <c r="D7" s="548"/>
      <c r="E7" s="548"/>
      <c r="F7" s="548"/>
      <c r="G7" s="548"/>
    </row>
    <row r="8" spans="1:8">
      <c r="A8" s="185"/>
      <c r="B8" s="185"/>
      <c r="C8" s="185"/>
      <c r="D8" s="185"/>
      <c r="E8" s="185"/>
      <c r="F8" s="185"/>
      <c r="G8" s="185"/>
    </row>
    <row r="9" spans="1:8">
      <c r="A9" s="549" t="s">
        <v>295</v>
      </c>
      <c r="B9" s="549"/>
      <c r="C9" s="549"/>
      <c r="D9" s="549"/>
      <c r="E9" s="549"/>
      <c r="F9" s="549"/>
      <c r="G9" s="549"/>
    </row>
    <row r="10" spans="1:8">
      <c r="A10" s="185"/>
      <c r="B10" s="185"/>
      <c r="C10" s="185"/>
      <c r="D10" s="185"/>
      <c r="E10" s="185"/>
      <c r="F10" s="185"/>
      <c r="G10" s="185"/>
    </row>
    <row r="11" spans="1:8">
      <c r="A11" s="550" t="s">
        <v>408</v>
      </c>
      <c r="B11" s="550"/>
      <c r="C11" s="550"/>
      <c r="D11" s="550"/>
      <c r="E11" s="550"/>
      <c r="F11" s="550"/>
      <c r="G11" s="550"/>
    </row>
    <row r="12" spans="1:8">
      <c r="A12" s="550" t="s">
        <v>296</v>
      </c>
      <c r="B12" s="550"/>
      <c r="C12" s="550"/>
      <c r="D12" s="550"/>
      <c r="E12" s="550"/>
      <c r="F12" s="550"/>
      <c r="G12" s="550"/>
    </row>
    <row r="13" spans="1:8">
      <c r="G13" s="182" t="s">
        <v>297</v>
      </c>
    </row>
    <row r="14" spans="1:8" ht="21" customHeight="1">
      <c r="A14" s="551" t="s">
        <v>298</v>
      </c>
      <c r="B14" s="551" t="s">
        <v>299</v>
      </c>
      <c r="C14" s="553" t="s">
        <v>300</v>
      </c>
      <c r="D14" s="554"/>
      <c r="E14" s="554"/>
      <c r="F14" s="554"/>
      <c r="G14" s="555"/>
    </row>
    <row r="15" spans="1:8" ht="38.25">
      <c r="A15" s="552"/>
      <c r="B15" s="552"/>
      <c r="C15" s="186" t="s">
        <v>301</v>
      </c>
      <c r="D15" s="186" t="s">
        <v>302</v>
      </c>
      <c r="E15" s="186" t="s">
        <v>303</v>
      </c>
      <c r="F15" s="186" t="s">
        <v>304</v>
      </c>
      <c r="G15" s="186" t="s">
        <v>305</v>
      </c>
    </row>
    <row r="16" spans="1:8" s="188" customFormat="1">
      <c r="A16" s="187">
        <v>1</v>
      </c>
      <c r="B16" s="187">
        <v>2</v>
      </c>
      <c r="C16" s="187">
        <v>3</v>
      </c>
      <c r="D16" s="187">
        <v>4</v>
      </c>
      <c r="E16" s="187">
        <v>5</v>
      </c>
      <c r="F16" s="187">
        <v>6</v>
      </c>
      <c r="G16" s="187">
        <v>7</v>
      </c>
    </row>
    <row r="17" spans="1:7">
      <c r="A17" s="189">
        <v>731</v>
      </c>
      <c r="B17" s="190" t="s">
        <v>306</v>
      </c>
      <c r="C17" s="189">
        <v>0</v>
      </c>
      <c r="D17" s="191">
        <v>248.2</v>
      </c>
      <c r="E17" s="191">
        <v>247.67</v>
      </c>
      <c r="F17" s="189">
        <v>0</v>
      </c>
      <c r="G17" s="189">
        <v>0.53</v>
      </c>
    </row>
    <row r="18" spans="1:7" ht="18.600000000000001" customHeight="1">
      <c r="A18" s="189">
        <v>741</v>
      </c>
      <c r="B18" s="190" t="s">
        <v>307</v>
      </c>
      <c r="C18" s="189">
        <v>0.86</v>
      </c>
      <c r="D18" s="191"/>
      <c r="E18" s="189"/>
      <c r="F18" s="189"/>
      <c r="G18" s="189">
        <v>0.86</v>
      </c>
    </row>
    <row r="19" spans="1:7">
      <c r="A19" s="189"/>
      <c r="B19" s="189"/>
      <c r="C19" s="189"/>
      <c r="D19" s="189"/>
      <c r="E19" s="189"/>
      <c r="F19" s="189"/>
      <c r="G19" s="189"/>
    </row>
    <row r="20" spans="1:7">
      <c r="A20" s="192"/>
      <c r="B20" s="193" t="s">
        <v>308</v>
      </c>
      <c r="C20" s="194">
        <f>C17+C18</f>
        <v>0.86</v>
      </c>
      <c r="D20" s="194">
        <f>D17+D18</f>
        <v>248.2</v>
      </c>
      <c r="E20" s="194">
        <f>E17+E18</f>
        <v>247.67</v>
      </c>
      <c r="F20" s="192">
        <f>F17+F18</f>
        <v>0</v>
      </c>
      <c r="G20" s="192">
        <f>G17+G18</f>
        <v>1.3900000000000001</v>
      </c>
    </row>
    <row r="23" spans="1:7">
      <c r="A23" s="544" t="s">
        <v>226</v>
      </c>
      <c r="B23" s="544"/>
      <c r="D23" s="195"/>
      <c r="F23" s="544" t="s">
        <v>227</v>
      </c>
      <c r="G23" s="544"/>
    </row>
    <row r="24" spans="1:7">
      <c r="A24" s="548" t="s">
        <v>309</v>
      </c>
      <c r="B24" s="548"/>
      <c r="D24" s="196" t="s">
        <v>229</v>
      </c>
      <c r="F24" s="548" t="s">
        <v>230</v>
      </c>
      <c r="G24" s="548"/>
    </row>
    <row r="27" spans="1:7">
      <c r="A27" s="544" t="s">
        <v>231</v>
      </c>
      <c r="B27" s="544"/>
      <c r="D27" s="195"/>
      <c r="F27" s="544" t="s">
        <v>232</v>
      </c>
      <c r="G27" s="544"/>
    </row>
    <row r="28" spans="1:7">
      <c r="A28" s="548" t="s">
        <v>310</v>
      </c>
      <c r="B28" s="548"/>
      <c r="D28" s="196" t="s">
        <v>229</v>
      </c>
      <c r="F28" s="548" t="s">
        <v>230</v>
      </c>
      <c r="G28" s="548"/>
    </row>
  </sheetData>
  <mergeCells count="19">
    <mergeCell ref="A24:B24"/>
    <mergeCell ref="F24:G24"/>
    <mergeCell ref="A27:B27"/>
    <mergeCell ref="F27:G27"/>
    <mergeCell ref="A28:B28"/>
    <mergeCell ref="F28:G28"/>
    <mergeCell ref="A23:B23"/>
    <mergeCell ref="F23:G23"/>
    <mergeCell ref="E1:H1"/>
    <mergeCell ref="E2:G2"/>
    <mergeCell ref="E3:G3"/>
    <mergeCell ref="A6:G6"/>
    <mergeCell ref="A7:G7"/>
    <mergeCell ref="A9:G9"/>
    <mergeCell ref="A11:G11"/>
    <mergeCell ref="A12:G12"/>
    <mergeCell ref="A14:A15"/>
    <mergeCell ref="B14:B15"/>
    <mergeCell ref="C14:G14"/>
  </mergeCells>
  <pageMargins left="0" right="0" top="0" bottom="0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0"/>
  <sheetViews>
    <sheetView showZeros="0" workbookViewId="0">
      <selection activeCell="J11" sqref="J11"/>
    </sheetView>
  </sheetViews>
  <sheetFormatPr defaultRowHeight="12"/>
  <cols>
    <col min="1" max="1" width="23.42578125" style="219" customWidth="1"/>
    <col min="2" max="2" width="7.85546875" style="219" customWidth="1"/>
    <col min="3" max="4" width="8.140625" style="219" customWidth="1"/>
    <col min="5" max="5" width="7.5703125" style="219" customWidth="1"/>
    <col min="6" max="7" width="7.42578125" style="219" customWidth="1"/>
    <col min="8" max="8" width="8.42578125" style="219" customWidth="1"/>
    <col min="9" max="9" width="8.140625" style="219" customWidth="1"/>
    <col min="10" max="10" width="6" style="219" customWidth="1"/>
    <col min="11" max="11" width="8.140625" style="219" customWidth="1"/>
    <col min="12" max="12" width="8.85546875" style="219" customWidth="1"/>
    <col min="13" max="13" width="8.28515625" style="219" customWidth="1"/>
    <col min="14" max="14" width="9.140625" style="219"/>
    <col min="15" max="15" width="6" style="219" customWidth="1"/>
    <col min="16" max="16" width="7.5703125" style="219" customWidth="1"/>
    <col min="17" max="17" width="5.140625" style="219" customWidth="1"/>
    <col min="18" max="18" width="4" style="219" customWidth="1"/>
    <col min="19" max="19" width="9.7109375" style="219" customWidth="1"/>
    <col min="20" max="16384" width="9.140625" style="219"/>
  </cols>
  <sheetData>
    <row r="1" spans="1:27" ht="12.7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581" t="s">
        <v>354</v>
      </c>
      <c r="O1" s="581"/>
      <c r="P1" s="581"/>
      <c r="Q1" s="581"/>
      <c r="R1" s="581"/>
      <c r="S1" s="581"/>
    </row>
    <row r="2" spans="1:27" ht="18" customHeight="1">
      <c r="A2" s="218"/>
      <c r="B2" s="582" t="s">
        <v>355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1"/>
      <c r="O2" s="581"/>
      <c r="P2" s="581"/>
      <c r="Q2" s="581"/>
      <c r="R2" s="581"/>
      <c r="S2" s="581"/>
    </row>
    <row r="3" spans="1:27" ht="9.75" customHeight="1">
      <c r="A3" s="218"/>
      <c r="B3" s="218"/>
      <c r="C3" s="218"/>
      <c r="D3" s="218"/>
      <c r="E3" s="218"/>
      <c r="F3" s="218"/>
      <c r="G3" s="218"/>
      <c r="H3" s="218" t="s">
        <v>356</v>
      </c>
      <c r="I3" s="220"/>
      <c r="J3" s="220"/>
      <c r="K3" s="220"/>
      <c r="L3" s="220"/>
      <c r="M3" s="220"/>
      <c r="N3" s="221"/>
      <c r="O3" s="221"/>
      <c r="P3" s="221"/>
      <c r="Q3" s="221"/>
      <c r="R3" s="221"/>
      <c r="S3" s="221"/>
    </row>
    <row r="4" spans="1:27" ht="0.75" customHeight="1">
      <c r="A4" s="218"/>
      <c r="B4" s="218"/>
      <c r="C4" s="218"/>
      <c r="D4" s="218"/>
      <c r="E4" s="218"/>
      <c r="F4" s="218"/>
      <c r="G4" s="218"/>
      <c r="H4" s="218"/>
      <c r="I4" s="220"/>
      <c r="J4" s="220"/>
      <c r="K4" s="220"/>
      <c r="L4" s="220"/>
      <c r="M4" s="220"/>
      <c r="N4" s="221"/>
      <c r="O4" s="221"/>
      <c r="P4" s="221"/>
      <c r="Q4" s="221"/>
      <c r="R4" s="221"/>
      <c r="S4" s="221"/>
      <c r="U4" s="222"/>
      <c r="V4" s="222"/>
      <c r="W4" s="222"/>
    </row>
    <row r="5" spans="1:27" ht="26.25" customHeight="1">
      <c r="A5" s="583" t="s">
        <v>357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222"/>
      <c r="U5" s="222"/>
      <c r="V5" s="222"/>
    </row>
    <row r="6" spans="1:27" ht="3" customHeight="1">
      <c r="A6" s="223"/>
      <c r="B6" s="223"/>
      <c r="C6" s="223"/>
      <c r="D6" s="223"/>
      <c r="E6" s="223"/>
      <c r="F6" s="223"/>
      <c r="G6" s="223"/>
      <c r="H6" s="223"/>
      <c r="I6" s="223"/>
      <c r="J6" s="584"/>
      <c r="K6" s="584"/>
      <c r="L6" s="584"/>
      <c r="M6" s="584"/>
      <c r="N6" s="223"/>
      <c r="O6" s="223"/>
      <c r="P6" s="223"/>
      <c r="Q6" s="223"/>
      <c r="R6" s="223"/>
      <c r="S6" s="223"/>
    </row>
    <row r="7" spans="1:27" ht="12" customHeight="1">
      <c r="A7" s="224"/>
      <c r="B7" s="224"/>
      <c r="C7" s="224"/>
      <c r="D7" s="585" t="s">
        <v>409</v>
      </c>
      <c r="E7" s="584"/>
      <c r="F7" s="584"/>
      <c r="G7" s="584"/>
      <c r="H7" s="584"/>
      <c r="I7" s="584"/>
      <c r="J7" s="584"/>
      <c r="K7" s="584"/>
      <c r="L7" s="584"/>
      <c r="M7" s="225"/>
      <c r="N7" s="224"/>
      <c r="O7" s="224"/>
      <c r="P7" s="224"/>
      <c r="Q7" s="224"/>
      <c r="R7" s="224"/>
      <c r="S7" s="224"/>
    </row>
    <row r="8" spans="1:27" ht="8.25" customHeight="1">
      <c r="A8" s="224"/>
      <c r="B8" s="224"/>
      <c r="C8" s="224"/>
      <c r="D8" s="224"/>
      <c r="E8" s="586" t="s">
        <v>358</v>
      </c>
      <c r="F8" s="586"/>
      <c r="G8" s="586"/>
      <c r="H8" s="586"/>
      <c r="I8" s="586"/>
      <c r="J8" s="586"/>
      <c r="K8" s="586"/>
      <c r="L8" s="586"/>
      <c r="M8" s="225"/>
      <c r="N8" s="224"/>
      <c r="O8" s="224"/>
      <c r="P8" s="224"/>
      <c r="Q8" s="224"/>
      <c r="R8" s="224"/>
      <c r="S8" s="224"/>
    </row>
    <row r="9" spans="1:27" ht="0.75" customHeight="1">
      <c r="A9" s="226"/>
      <c r="B9" s="227"/>
      <c r="C9" s="227"/>
      <c r="D9" s="227"/>
      <c r="E9" s="227"/>
      <c r="F9" s="227"/>
      <c r="G9" s="227"/>
      <c r="H9" s="228"/>
      <c r="I9" s="228"/>
      <c r="J9" s="557"/>
      <c r="K9" s="557"/>
      <c r="L9" s="218"/>
      <c r="M9" s="218"/>
      <c r="N9" s="224"/>
      <c r="O9" s="224"/>
      <c r="P9" s="224"/>
      <c r="Q9" s="224"/>
      <c r="R9" s="224"/>
      <c r="S9" s="224"/>
    </row>
    <row r="10" spans="1:27" ht="12.75" customHeight="1">
      <c r="A10" s="228"/>
      <c r="B10" s="587" t="s">
        <v>359</v>
      </c>
      <c r="C10" s="588"/>
      <c r="D10" s="229" t="s">
        <v>360</v>
      </c>
      <c r="E10" s="230"/>
      <c r="F10" s="231"/>
      <c r="G10" s="231"/>
      <c r="H10" s="228"/>
      <c r="I10" s="228"/>
      <c r="J10" s="589"/>
      <c r="K10" s="589"/>
      <c r="L10" s="218"/>
      <c r="M10" s="218"/>
      <c r="N10" s="218"/>
      <c r="O10" s="218"/>
      <c r="P10" s="218"/>
      <c r="Q10" s="232"/>
      <c r="R10" s="232"/>
      <c r="S10" s="232"/>
    </row>
    <row r="11" spans="1:27" ht="21.75" customHeight="1">
      <c r="A11" s="233" t="s">
        <v>361</v>
      </c>
      <c r="B11" s="234" t="s">
        <v>362</v>
      </c>
      <c r="C11" s="234" t="s">
        <v>363</v>
      </c>
      <c r="D11" s="235" t="s">
        <v>364</v>
      </c>
      <c r="E11" s="236" t="s">
        <v>365</v>
      </c>
      <c r="F11" s="237"/>
      <c r="G11" s="231"/>
      <c r="H11" s="228"/>
      <c r="I11" s="228"/>
      <c r="J11" s="238"/>
      <c r="K11" s="238"/>
      <c r="L11" s="218"/>
      <c r="M11" s="218"/>
      <c r="N11" s="218"/>
      <c r="O11" s="218"/>
      <c r="P11" s="218"/>
      <c r="Q11" s="232"/>
      <c r="R11" s="232"/>
      <c r="S11" s="232"/>
    </row>
    <row r="12" spans="1:27" ht="14.25" customHeight="1">
      <c r="A12" s="239" t="s">
        <v>366</v>
      </c>
      <c r="B12" s="240"/>
      <c r="C12" s="240"/>
      <c r="D12" s="241" t="s">
        <v>340</v>
      </c>
      <c r="E12" s="242" t="s">
        <v>340</v>
      </c>
      <c r="F12" s="227"/>
      <c r="G12" s="227"/>
      <c r="H12" s="228"/>
      <c r="I12" s="243" t="s">
        <v>367</v>
      </c>
      <c r="J12" s="590" t="s">
        <v>234</v>
      </c>
      <c r="K12" s="590"/>
      <c r="L12" s="590"/>
      <c r="M12" s="590"/>
      <c r="N12" s="590"/>
      <c r="O12" s="590"/>
      <c r="P12" s="557"/>
      <c r="Q12" s="557"/>
      <c r="R12" s="579">
        <v>1</v>
      </c>
      <c r="S12" s="580"/>
    </row>
    <row r="13" spans="1:27" ht="14.25" customHeight="1">
      <c r="A13" s="239" t="s">
        <v>368</v>
      </c>
      <c r="B13" s="244">
        <v>32</v>
      </c>
      <c r="C13" s="244">
        <v>32</v>
      </c>
      <c r="D13" s="245">
        <v>32</v>
      </c>
      <c r="E13" s="246">
        <v>32</v>
      </c>
      <c r="F13" s="247"/>
      <c r="G13" s="247"/>
      <c r="H13" s="228"/>
      <c r="I13" s="563"/>
      <c r="J13" s="563"/>
      <c r="K13" s="563"/>
      <c r="L13" s="563"/>
      <c r="M13" s="563"/>
      <c r="N13" s="563"/>
      <c r="O13" s="563"/>
      <c r="P13" s="218"/>
      <c r="Q13" s="232"/>
      <c r="R13" s="232"/>
      <c r="S13" s="232"/>
    </row>
    <row r="14" spans="1:27" ht="14.25" customHeight="1">
      <c r="A14" s="239" t="s">
        <v>369</v>
      </c>
      <c r="B14" s="244">
        <v>724</v>
      </c>
      <c r="C14" s="244">
        <v>724</v>
      </c>
      <c r="D14" s="244">
        <v>724</v>
      </c>
      <c r="E14" s="246">
        <v>724</v>
      </c>
      <c r="F14" s="247"/>
      <c r="G14" s="247"/>
      <c r="H14" s="228"/>
      <c r="I14" s="248" t="s">
        <v>370</v>
      </c>
      <c r="J14" s="248"/>
      <c r="K14" s="249"/>
      <c r="L14" s="249"/>
      <c r="M14" s="250"/>
      <c r="N14" s="228"/>
      <c r="O14" s="228"/>
      <c r="P14" s="251">
        <v>9</v>
      </c>
      <c r="Q14" s="251">
        <v>2</v>
      </c>
      <c r="R14" s="252">
        <v>1</v>
      </c>
      <c r="S14" s="252">
        <v>1</v>
      </c>
    </row>
    <row r="15" spans="1:27" ht="4.5" customHeight="1" thickBot="1">
      <c r="A15" s="253"/>
      <c r="B15" s="254"/>
      <c r="C15" s="254"/>
      <c r="D15" s="255"/>
      <c r="E15" s="248"/>
      <c r="F15" s="248"/>
      <c r="G15" s="248"/>
      <c r="H15" s="250"/>
      <c r="I15" s="228"/>
      <c r="J15" s="228"/>
      <c r="K15" s="228"/>
      <c r="L15" s="218"/>
      <c r="M15" s="256"/>
      <c r="N15" s="218"/>
      <c r="O15" s="218"/>
      <c r="P15" s="218"/>
      <c r="Q15" s="256"/>
      <c r="R15" s="256"/>
      <c r="S15" s="256"/>
    </row>
    <row r="16" spans="1:27" ht="13.5" customHeight="1">
      <c r="A16" s="564" t="s">
        <v>371</v>
      </c>
      <c r="B16" s="566" t="s">
        <v>372</v>
      </c>
      <c r="C16" s="567"/>
      <c r="D16" s="567"/>
      <c r="E16" s="567"/>
      <c r="F16" s="567"/>
      <c r="G16" s="568"/>
      <c r="H16" s="569" t="s">
        <v>373</v>
      </c>
      <c r="I16" s="570"/>
      <c r="J16" s="570"/>
      <c r="K16" s="570"/>
      <c r="L16" s="571"/>
      <c r="M16" s="569" t="s">
        <v>374</v>
      </c>
      <c r="N16" s="570"/>
      <c r="O16" s="570"/>
      <c r="P16" s="570"/>
      <c r="Q16" s="570"/>
      <c r="R16" s="570"/>
      <c r="S16" s="571"/>
      <c r="U16" s="257"/>
      <c r="V16" s="258"/>
      <c r="W16" s="258"/>
      <c r="X16" s="258"/>
      <c r="Y16" s="258"/>
      <c r="Z16" s="258"/>
      <c r="AA16" s="258"/>
    </row>
    <row r="17" spans="1:27" ht="13.5" customHeight="1">
      <c r="A17" s="565"/>
      <c r="B17" s="572" t="s">
        <v>375</v>
      </c>
      <c r="C17" s="573"/>
      <c r="D17" s="573"/>
      <c r="E17" s="574" t="s">
        <v>359</v>
      </c>
      <c r="F17" s="575"/>
      <c r="G17" s="576"/>
      <c r="H17" s="562" t="s">
        <v>376</v>
      </c>
      <c r="I17" s="559" t="s">
        <v>377</v>
      </c>
      <c r="J17" s="559" t="s">
        <v>378</v>
      </c>
      <c r="K17" s="560" t="s">
        <v>379</v>
      </c>
      <c r="L17" s="561" t="s">
        <v>325</v>
      </c>
      <c r="M17" s="562" t="s">
        <v>376</v>
      </c>
      <c r="N17" s="559" t="s">
        <v>377</v>
      </c>
      <c r="O17" s="559" t="s">
        <v>378</v>
      </c>
      <c r="P17" s="560" t="s">
        <v>380</v>
      </c>
      <c r="Q17" s="559" t="s">
        <v>381</v>
      </c>
      <c r="R17" s="559" t="s">
        <v>382</v>
      </c>
      <c r="S17" s="577" t="s">
        <v>325</v>
      </c>
      <c r="U17" s="257"/>
      <c r="V17" s="258"/>
      <c r="W17" s="258"/>
      <c r="X17" s="258"/>
      <c r="Y17" s="258"/>
      <c r="Z17" s="258"/>
      <c r="AA17" s="258"/>
    </row>
    <row r="18" spans="1:27" ht="70.5" customHeight="1">
      <c r="A18" s="565"/>
      <c r="B18" s="259" t="s">
        <v>362</v>
      </c>
      <c r="C18" s="260" t="s">
        <v>383</v>
      </c>
      <c r="D18" s="260" t="s">
        <v>384</v>
      </c>
      <c r="E18" s="261" t="s">
        <v>362</v>
      </c>
      <c r="F18" s="260" t="s">
        <v>383</v>
      </c>
      <c r="G18" s="262" t="s">
        <v>385</v>
      </c>
      <c r="H18" s="562"/>
      <c r="I18" s="559"/>
      <c r="J18" s="559"/>
      <c r="K18" s="560"/>
      <c r="L18" s="561"/>
      <c r="M18" s="562"/>
      <c r="N18" s="559"/>
      <c r="O18" s="559"/>
      <c r="P18" s="560"/>
      <c r="Q18" s="559"/>
      <c r="R18" s="559"/>
      <c r="S18" s="578"/>
    </row>
    <row r="19" spans="1:27" ht="10.5" customHeight="1">
      <c r="A19" s="263">
        <v>1</v>
      </c>
      <c r="B19" s="264">
        <v>2</v>
      </c>
      <c r="C19" s="265">
        <v>3</v>
      </c>
      <c r="D19" s="265">
        <v>4</v>
      </c>
      <c r="E19" s="266">
        <v>5</v>
      </c>
      <c r="F19" s="265">
        <v>6</v>
      </c>
      <c r="G19" s="267">
        <v>7</v>
      </c>
      <c r="H19" s="268">
        <v>8</v>
      </c>
      <c r="I19" s="266">
        <v>9</v>
      </c>
      <c r="J19" s="266">
        <v>10</v>
      </c>
      <c r="K19" s="266">
        <v>11</v>
      </c>
      <c r="L19" s="269">
        <v>12</v>
      </c>
      <c r="M19" s="268">
        <v>13</v>
      </c>
      <c r="N19" s="266">
        <v>14</v>
      </c>
      <c r="O19" s="266">
        <v>15</v>
      </c>
      <c r="P19" s="266">
        <v>16</v>
      </c>
      <c r="Q19" s="266">
        <v>17</v>
      </c>
      <c r="R19" s="266">
        <v>18</v>
      </c>
      <c r="S19" s="269">
        <v>19</v>
      </c>
    </row>
    <row r="20" spans="1:27" ht="21" customHeight="1">
      <c r="A20" s="270" t="s">
        <v>386</v>
      </c>
      <c r="B20" s="271">
        <v>3.5</v>
      </c>
      <c r="C20" s="272">
        <v>3.5</v>
      </c>
      <c r="D20" s="272">
        <v>3.5</v>
      </c>
      <c r="E20" s="273">
        <v>3.5</v>
      </c>
      <c r="F20" s="272">
        <v>3.5</v>
      </c>
      <c r="G20" s="274">
        <v>3.5</v>
      </c>
      <c r="H20" s="275">
        <v>52860</v>
      </c>
      <c r="I20" s="272">
        <v>7470</v>
      </c>
      <c r="J20" s="272">
        <v>3430</v>
      </c>
      <c r="K20" s="272"/>
      <c r="L20" s="276">
        <f t="shared" ref="L20:L39" si="0">SUM(H20:K20)</f>
        <v>63760</v>
      </c>
      <c r="M20" s="275">
        <v>52860</v>
      </c>
      <c r="N20" s="272">
        <v>7470</v>
      </c>
      <c r="O20" s="272">
        <v>3430</v>
      </c>
      <c r="P20" s="272"/>
      <c r="Q20" s="272"/>
      <c r="R20" s="272"/>
      <c r="S20" s="276">
        <f t="shared" ref="S20:S39" si="1">SUM(M20:R20)</f>
        <v>63760</v>
      </c>
    </row>
    <row r="21" spans="1:27" ht="14.25" customHeight="1">
      <c r="A21" s="277" t="s">
        <v>387</v>
      </c>
      <c r="B21" s="275">
        <v>3.5</v>
      </c>
      <c r="C21" s="272">
        <v>3.5</v>
      </c>
      <c r="D21" s="272">
        <v>3.5</v>
      </c>
      <c r="E21" s="273">
        <v>3.5</v>
      </c>
      <c r="F21" s="272">
        <v>3.5</v>
      </c>
      <c r="G21" s="274">
        <v>3.5</v>
      </c>
      <c r="H21" s="275">
        <v>52860</v>
      </c>
      <c r="I21" s="272">
        <v>7470</v>
      </c>
      <c r="J21" s="272">
        <v>3430</v>
      </c>
      <c r="K21" s="272"/>
      <c r="L21" s="276">
        <f t="shared" si="0"/>
        <v>63760</v>
      </c>
      <c r="M21" s="275">
        <v>52860</v>
      </c>
      <c r="N21" s="272">
        <v>7470</v>
      </c>
      <c r="O21" s="272">
        <v>3430</v>
      </c>
      <c r="P21" s="272"/>
      <c r="Q21" s="272"/>
      <c r="R21" s="272"/>
      <c r="S21" s="276">
        <f t="shared" si="1"/>
        <v>63760</v>
      </c>
    </row>
    <row r="22" spans="1:27" ht="14.25" customHeight="1">
      <c r="A22" s="278" t="s">
        <v>388</v>
      </c>
      <c r="B22" s="275">
        <v>55.99</v>
      </c>
      <c r="C22" s="272">
        <v>55.99</v>
      </c>
      <c r="D22" s="272">
        <v>55.99</v>
      </c>
      <c r="E22" s="273">
        <v>55.99</v>
      </c>
      <c r="F22" s="272">
        <v>55.99</v>
      </c>
      <c r="G22" s="274">
        <v>55.99</v>
      </c>
      <c r="H22" s="275">
        <v>513382</v>
      </c>
      <c r="I22" s="272"/>
      <c r="J22" s="272"/>
      <c r="K22" s="272"/>
      <c r="L22" s="276">
        <f t="shared" si="0"/>
        <v>513382</v>
      </c>
      <c r="M22" s="275">
        <v>513382</v>
      </c>
      <c r="N22" s="272"/>
      <c r="O22" s="272"/>
      <c r="P22" s="272"/>
      <c r="Q22" s="273"/>
      <c r="R22" s="273"/>
      <c r="S22" s="276">
        <f t="shared" si="1"/>
        <v>513382</v>
      </c>
    </row>
    <row r="23" spans="1:27" ht="14.25" customHeight="1">
      <c r="A23" s="277" t="s">
        <v>387</v>
      </c>
      <c r="B23" s="275">
        <v>55.99</v>
      </c>
      <c r="C23" s="272">
        <v>55.99</v>
      </c>
      <c r="D23" s="272">
        <v>55.99</v>
      </c>
      <c r="E23" s="273">
        <v>55.99</v>
      </c>
      <c r="F23" s="272">
        <v>55.99</v>
      </c>
      <c r="G23" s="274">
        <v>55.99</v>
      </c>
      <c r="H23" s="275">
        <v>513382</v>
      </c>
      <c r="I23" s="272"/>
      <c r="J23" s="272"/>
      <c r="K23" s="272"/>
      <c r="L23" s="276">
        <f t="shared" si="0"/>
        <v>513382</v>
      </c>
      <c r="M23" s="275">
        <v>513382</v>
      </c>
      <c r="N23" s="272"/>
      <c r="O23" s="272"/>
      <c r="P23" s="272"/>
      <c r="Q23" s="273"/>
      <c r="R23" s="273"/>
      <c r="S23" s="276">
        <f t="shared" si="1"/>
        <v>513382</v>
      </c>
    </row>
    <row r="24" spans="1:27" ht="14.25" customHeight="1">
      <c r="A24" s="279" t="s">
        <v>389</v>
      </c>
      <c r="B24" s="280">
        <v>3.1</v>
      </c>
      <c r="C24" s="281">
        <v>3.1</v>
      </c>
      <c r="D24" s="282">
        <v>3.1</v>
      </c>
      <c r="E24" s="283">
        <v>3.1</v>
      </c>
      <c r="F24" s="281">
        <v>3.1</v>
      </c>
      <c r="G24" s="284">
        <v>3.1</v>
      </c>
      <c r="H24" s="275">
        <v>13254</v>
      </c>
      <c r="I24" s="281"/>
      <c r="J24" s="281"/>
      <c r="K24" s="282"/>
      <c r="L24" s="276">
        <f t="shared" si="0"/>
        <v>13254</v>
      </c>
      <c r="M24" s="275">
        <v>13254</v>
      </c>
      <c r="N24" s="281"/>
      <c r="O24" s="281"/>
      <c r="P24" s="281"/>
      <c r="Q24" s="283"/>
      <c r="R24" s="283"/>
      <c r="S24" s="276">
        <f t="shared" si="1"/>
        <v>13254</v>
      </c>
    </row>
    <row r="25" spans="1:27" ht="14.25" customHeight="1">
      <c r="A25" s="285" t="s">
        <v>390</v>
      </c>
      <c r="B25" s="280"/>
      <c r="C25" s="281"/>
      <c r="D25" s="282"/>
      <c r="E25" s="283"/>
      <c r="F25" s="281"/>
      <c r="G25" s="284"/>
      <c r="H25" s="275"/>
      <c r="I25" s="281"/>
      <c r="J25" s="281"/>
      <c r="K25" s="282"/>
      <c r="L25" s="276">
        <f t="shared" si="0"/>
        <v>0</v>
      </c>
      <c r="M25" s="275"/>
      <c r="N25" s="281"/>
      <c r="O25" s="281"/>
      <c r="P25" s="281"/>
      <c r="Q25" s="283"/>
      <c r="R25" s="283"/>
      <c r="S25" s="276">
        <f t="shared" si="1"/>
        <v>0</v>
      </c>
    </row>
    <row r="26" spans="1:27" ht="14.25" customHeight="1">
      <c r="A26" s="286" t="s">
        <v>391</v>
      </c>
      <c r="B26" s="280">
        <v>5</v>
      </c>
      <c r="C26" s="281">
        <v>5</v>
      </c>
      <c r="D26" s="282">
        <v>5</v>
      </c>
      <c r="E26" s="280">
        <v>5</v>
      </c>
      <c r="F26" s="281">
        <v>5</v>
      </c>
      <c r="G26" s="282">
        <v>5</v>
      </c>
      <c r="H26" s="275">
        <v>39596</v>
      </c>
      <c r="I26" s="281"/>
      <c r="J26" s="281">
        <v>3400</v>
      </c>
      <c r="K26" s="282"/>
      <c r="L26" s="276">
        <f t="shared" si="0"/>
        <v>42996</v>
      </c>
      <c r="M26" s="275">
        <v>39596</v>
      </c>
      <c r="N26" s="281"/>
      <c r="O26" s="281">
        <v>3400</v>
      </c>
      <c r="P26" s="281"/>
      <c r="Q26" s="283"/>
      <c r="R26" s="283"/>
      <c r="S26" s="276">
        <f t="shared" si="1"/>
        <v>42996</v>
      </c>
    </row>
    <row r="27" spans="1:27" ht="14.25" customHeight="1">
      <c r="A27" s="285" t="s">
        <v>390</v>
      </c>
      <c r="B27" s="280">
        <v>5</v>
      </c>
      <c r="C27" s="281">
        <v>5</v>
      </c>
      <c r="D27" s="282">
        <v>5</v>
      </c>
      <c r="E27" s="280">
        <v>5</v>
      </c>
      <c r="F27" s="281">
        <v>5</v>
      </c>
      <c r="G27" s="282">
        <v>5</v>
      </c>
      <c r="H27" s="275">
        <v>39596</v>
      </c>
      <c r="I27" s="281"/>
      <c r="J27" s="281"/>
      <c r="K27" s="282"/>
      <c r="L27" s="276">
        <f t="shared" si="0"/>
        <v>39596</v>
      </c>
      <c r="M27" s="275">
        <v>39596</v>
      </c>
      <c r="N27" s="281"/>
      <c r="O27" s="281"/>
      <c r="P27" s="281"/>
      <c r="Q27" s="283"/>
      <c r="R27" s="283"/>
      <c r="S27" s="276">
        <f t="shared" si="1"/>
        <v>39596</v>
      </c>
    </row>
    <row r="28" spans="1:27" ht="14.25" customHeight="1">
      <c r="A28" s="279" t="s">
        <v>392</v>
      </c>
      <c r="B28" s="280">
        <v>14.75</v>
      </c>
      <c r="C28" s="281">
        <v>14.75</v>
      </c>
      <c r="D28" s="282">
        <v>14.75</v>
      </c>
      <c r="E28" s="280">
        <v>14.75</v>
      </c>
      <c r="F28" s="281">
        <v>14.75</v>
      </c>
      <c r="G28" s="282">
        <v>14.75</v>
      </c>
      <c r="H28" s="275">
        <v>62340</v>
      </c>
      <c r="I28" s="281"/>
      <c r="J28" s="281"/>
      <c r="K28" s="282"/>
      <c r="L28" s="276">
        <f t="shared" si="0"/>
        <v>62340</v>
      </c>
      <c r="M28" s="275">
        <v>62340</v>
      </c>
      <c r="N28" s="281"/>
      <c r="O28" s="281"/>
      <c r="P28" s="281"/>
      <c r="Q28" s="283"/>
      <c r="R28" s="283"/>
      <c r="S28" s="276">
        <f t="shared" si="1"/>
        <v>62340</v>
      </c>
    </row>
    <row r="29" spans="1:27" ht="14.25" customHeight="1">
      <c r="A29" s="285" t="s">
        <v>390</v>
      </c>
      <c r="B29" s="280">
        <v>8.7799999999999994</v>
      </c>
      <c r="C29" s="281">
        <v>8.7799999999999994</v>
      </c>
      <c r="D29" s="282">
        <v>8.7799999999999994</v>
      </c>
      <c r="E29" s="283">
        <v>8.7799999999999994</v>
      </c>
      <c r="F29" s="281">
        <v>8.7799999999999994</v>
      </c>
      <c r="G29" s="284">
        <v>8.7799999999999994</v>
      </c>
      <c r="H29" s="275">
        <v>17060</v>
      </c>
      <c r="I29" s="281"/>
      <c r="J29" s="281"/>
      <c r="K29" s="282"/>
      <c r="L29" s="276">
        <f t="shared" si="0"/>
        <v>17060</v>
      </c>
      <c r="M29" s="275">
        <v>17060</v>
      </c>
      <c r="N29" s="281"/>
      <c r="O29" s="281"/>
      <c r="P29" s="281"/>
      <c r="Q29" s="283"/>
      <c r="R29" s="283"/>
      <c r="S29" s="276">
        <f t="shared" si="1"/>
        <v>17060</v>
      </c>
    </row>
    <row r="30" spans="1:27" ht="14.25" customHeight="1">
      <c r="A30" s="287" t="s">
        <v>393</v>
      </c>
      <c r="B30" s="280">
        <v>1</v>
      </c>
      <c r="C30" s="281">
        <v>1</v>
      </c>
      <c r="D30" s="282">
        <v>1</v>
      </c>
      <c r="E30" s="283">
        <v>1</v>
      </c>
      <c r="F30" s="281">
        <v>1</v>
      </c>
      <c r="G30" s="284">
        <v>1</v>
      </c>
      <c r="H30" s="275">
        <v>6036</v>
      </c>
      <c r="I30" s="281">
        <v>362</v>
      </c>
      <c r="J30" s="281">
        <v>604</v>
      </c>
      <c r="K30" s="282"/>
      <c r="L30" s="276">
        <f t="shared" si="0"/>
        <v>7002</v>
      </c>
      <c r="M30" s="275">
        <v>6036</v>
      </c>
      <c r="N30" s="281">
        <v>362</v>
      </c>
      <c r="O30" s="281">
        <v>604</v>
      </c>
      <c r="P30" s="281"/>
      <c r="Q30" s="283"/>
      <c r="R30" s="283"/>
      <c r="S30" s="276">
        <f t="shared" si="1"/>
        <v>7002</v>
      </c>
    </row>
    <row r="31" spans="1:27" ht="14.25" customHeight="1">
      <c r="A31" s="285" t="s">
        <v>390</v>
      </c>
      <c r="B31" s="280">
        <v>1</v>
      </c>
      <c r="C31" s="281">
        <v>1</v>
      </c>
      <c r="D31" s="282">
        <v>1</v>
      </c>
      <c r="E31" s="283">
        <v>1</v>
      </c>
      <c r="F31" s="281">
        <v>1</v>
      </c>
      <c r="G31" s="284">
        <v>1</v>
      </c>
      <c r="H31" s="275">
        <v>6036</v>
      </c>
      <c r="I31" s="281">
        <v>362</v>
      </c>
      <c r="J31" s="281">
        <v>604</v>
      </c>
      <c r="K31" s="282"/>
      <c r="L31" s="276">
        <f t="shared" si="0"/>
        <v>7002</v>
      </c>
      <c r="M31" s="275">
        <v>6036</v>
      </c>
      <c r="N31" s="281">
        <v>362</v>
      </c>
      <c r="O31" s="281">
        <v>604</v>
      </c>
      <c r="P31" s="281"/>
      <c r="Q31" s="283"/>
      <c r="R31" s="283"/>
      <c r="S31" s="276">
        <f t="shared" si="1"/>
        <v>7002</v>
      </c>
    </row>
    <row r="32" spans="1:27" ht="14.25" customHeight="1">
      <c r="A32" s="279" t="s">
        <v>394</v>
      </c>
      <c r="B32" s="280">
        <v>30.5</v>
      </c>
      <c r="C32" s="281">
        <v>30.5</v>
      </c>
      <c r="D32" s="282">
        <v>30.5</v>
      </c>
      <c r="E32" s="283">
        <v>30.5</v>
      </c>
      <c r="F32" s="281">
        <v>30.5</v>
      </c>
      <c r="G32" s="284">
        <v>30.5</v>
      </c>
      <c r="H32" s="275">
        <v>125351</v>
      </c>
      <c r="I32" s="281">
        <v>4915</v>
      </c>
      <c r="J32" s="281"/>
      <c r="K32" s="282"/>
      <c r="L32" s="276">
        <f t="shared" si="0"/>
        <v>130266</v>
      </c>
      <c r="M32" s="275">
        <v>121375.94</v>
      </c>
      <c r="N32" s="281">
        <v>4915</v>
      </c>
      <c r="O32" s="281"/>
      <c r="P32" s="281"/>
      <c r="Q32" s="283"/>
      <c r="R32" s="283"/>
      <c r="S32" s="276">
        <f t="shared" si="1"/>
        <v>126290.94</v>
      </c>
    </row>
    <row r="33" spans="1:19" ht="14.25" customHeight="1" thickBot="1">
      <c r="A33" s="288" t="s">
        <v>395</v>
      </c>
      <c r="B33" s="289">
        <v>18</v>
      </c>
      <c r="C33" s="290">
        <v>18</v>
      </c>
      <c r="D33" s="291">
        <v>18</v>
      </c>
      <c r="E33" s="292">
        <v>18</v>
      </c>
      <c r="F33" s="290">
        <v>18</v>
      </c>
      <c r="G33" s="293">
        <v>18</v>
      </c>
      <c r="H33" s="289">
        <v>60707</v>
      </c>
      <c r="I33" s="290"/>
      <c r="J33" s="290"/>
      <c r="K33" s="291"/>
      <c r="L33" s="294">
        <f t="shared" si="0"/>
        <v>60707</v>
      </c>
      <c r="M33" s="295">
        <v>60707</v>
      </c>
      <c r="N33" s="290"/>
      <c r="O33" s="290"/>
      <c r="P33" s="290"/>
      <c r="Q33" s="292"/>
      <c r="R33" s="292"/>
      <c r="S33" s="294">
        <f t="shared" si="1"/>
        <v>60707</v>
      </c>
    </row>
    <row r="34" spans="1:19" ht="18.75" customHeight="1">
      <c r="A34" s="296" t="s">
        <v>325</v>
      </c>
      <c r="B34" s="297">
        <f>SUM(B20,B24,B26,B28,B30,B32,B22)</f>
        <v>113.84</v>
      </c>
      <c r="C34" s="298">
        <f t="shared" ref="C34:R34" si="2">SUM(C20,C24,C26,C28,C30,C32,C22)</f>
        <v>113.84</v>
      </c>
      <c r="D34" s="298">
        <f t="shared" si="2"/>
        <v>113.84</v>
      </c>
      <c r="E34" s="298">
        <f t="shared" si="2"/>
        <v>113.84</v>
      </c>
      <c r="F34" s="298">
        <f t="shared" si="2"/>
        <v>113.84</v>
      </c>
      <c r="G34" s="299">
        <f t="shared" si="2"/>
        <v>113.84</v>
      </c>
      <c r="H34" s="297">
        <f t="shared" si="2"/>
        <v>812819</v>
      </c>
      <c r="I34" s="298">
        <f t="shared" si="2"/>
        <v>12747</v>
      </c>
      <c r="J34" s="298">
        <f t="shared" si="2"/>
        <v>7434</v>
      </c>
      <c r="K34" s="298">
        <f t="shared" si="2"/>
        <v>0</v>
      </c>
      <c r="L34" s="300">
        <f t="shared" si="0"/>
        <v>833000</v>
      </c>
      <c r="M34" s="297">
        <f t="shared" si="2"/>
        <v>808843.94</v>
      </c>
      <c r="N34" s="298">
        <f t="shared" si="2"/>
        <v>12747</v>
      </c>
      <c r="O34" s="298">
        <f t="shared" si="2"/>
        <v>7434</v>
      </c>
      <c r="P34" s="298">
        <f t="shared" si="2"/>
        <v>0</v>
      </c>
      <c r="Q34" s="298">
        <f t="shared" si="2"/>
        <v>0</v>
      </c>
      <c r="R34" s="298">
        <f t="shared" si="2"/>
        <v>0</v>
      </c>
      <c r="S34" s="300">
        <f t="shared" si="1"/>
        <v>829024.94</v>
      </c>
    </row>
    <row r="35" spans="1:19" ht="19.5" customHeight="1" thickBot="1">
      <c r="A35" s="301" t="s">
        <v>396</v>
      </c>
      <c r="B35" s="302">
        <f>SUM(B21,B25,B27,B29,B31,B23)</f>
        <v>74.27000000000001</v>
      </c>
      <c r="C35" s="303">
        <f t="shared" ref="C35:R35" si="3">SUM(C21,C25,C27,C29,C31,C23)</f>
        <v>74.27000000000001</v>
      </c>
      <c r="D35" s="303">
        <f t="shared" si="3"/>
        <v>74.27000000000001</v>
      </c>
      <c r="E35" s="303">
        <f t="shared" si="3"/>
        <v>74.27000000000001</v>
      </c>
      <c r="F35" s="303">
        <f t="shared" si="3"/>
        <v>74.27000000000001</v>
      </c>
      <c r="G35" s="304">
        <f t="shared" si="3"/>
        <v>74.27000000000001</v>
      </c>
      <c r="H35" s="302">
        <f t="shared" si="3"/>
        <v>628934</v>
      </c>
      <c r="I35" s="303">
        <f t="shared" si="3"/>
        <v>7832</v>
      </c>
      <c r="J35" s="303">
        <f t="shared" si="3"/>
        <v>4034</v>
      </c>
      <c r="K35" s="303">
        <f t="shared" si="3"/>
        <v>0</v>
      </c>
      <c r="L35" s="305">
        <f t="shared" si="0"/>
        <v>640800</v>
      </c>
      <c r="M35" s="302">
        <f t="shared" si="3"/>
        <v>628934</v>
      </c>
      <c r="N35" s="303">
        <f t="shared" si="3"/>
        <v>7832</v>
      </c>
      <c r="O35" s="303">
        <f t="shared" si="3"/>
        <v>4034</v>
      </c>
      <c r="P35" s="303">
        <f t="shared" si="3"/>
        <v>0</v>
      </c>
      <c r="Q35" s="303">
        <f t="shared" si="3"/>
        <v>0</v>
      </c>
      <c r="R35" s="303">
        <f t="shared" si="3"/>
        <v>0</v>
      </c>
      <c r="S35" s="305">
        <f t="shared" si="1"/>
        <v>640800</v>
      </c>
    </row>
    <row r="36" spans="1:19" ht="14.25" customHeight="1">
      <c r="A36" s="306" t="s">
        <v>397</v>
      </c>
      <c r="B36" s="307">
        <f>SUM(B20,B24,B26,B22)</f>
        <v>67.59</v>
      </c>
      <c r="C36" s="308">
        <f t="shared" ref="C36:R37" si="4">SUM(C20,C24,C26,C22)</f>
        <v>67.59</v>
      </c>
      <c r="D36" s="308">
        <f t="shared" si="4"/>
        <v>67.59</v>
      </c>
      <c r="E36" s="308">
        <f t="shared" si="4"/>
        <v>67.59</v>
      </c>
      <c r="F36" s="308">
        <f t="shared" si="4"/>
        <v>67.59</v>
      </c>
      <c r="G36" s="309">
        <f t="shared" si="4"/>
        <v>67.59</v>
      </c>
      <c r="H36" s="307">
        <f t="shared" si="4"/>
        <v>619092</v>
      </c>
      <c r="I36" s="308">
        <f t="shared" si="4"/>
        <v>7470</v>
      </c>
      <c r="J36" s="308">
        <f t="shared" si="4"/>
        <v>6830</v>
      </c>
      <c r="K36" s="308">
        <f t="shared" si="4"/>
        <v>0</v>
      </c>
      <c r="L36" s="310">
        <f t="shared" si="0"/>
        <v>633392</v>
      </c>
      <c r="M36" s="307">
        <f t="shared" si="4"/>
        <v>619092</v>
      </c>
      <c r="N36" s="308">
        <f t="shared" si="4"/>
        <v>7470</v>
      </c>
      <c r="O36" s="308">
        <f t="shared" si="4"/>
        <v>6830</v>
      </c>
      <c r="P36" s="308">
        <f t="shared" si="4"/>
        <v>0</v>
      </c>
      <c r="Q36" s="308">
        <f t="shared" si="4"/>
        <v>0</v>
      </c>
      <c r="R36" s="308">
        <f t="shared" si="4"/>
        <v>0</v>
      </c>
      <c r="S36" s="310">
        <f t="shared" si="1"/>
        <v>633392</v>
      </c>
    </row>
    <row r="37" spans="1:19" ht="14.25" customHeight="1">
      <c r="A37" s="311" t="s">
        <v>390</v>
      </c>
      <c r="B37" s="312">
        <f>SUM(B21,B25,B27,B23)</f>
        <v>64.490000000000009</v>
      </c>
      <c r="C37" s="313">
        <f>SUM(C21,C25,C27,C23)</f>
        <v>64.490000000000009</v>
      </c>
      <c r="D37" s="313">
        <f t="shared" si="4"/>
        <v>64.490000000000009</v>
      </c>
      <c r="E37" s="313">
        <f t="shared" si="4"/>
        <v>64.490000000000009</v>
      </c>
      <c r="F37" s="313">
        <f t="shared" si="4"/>
        <v>64.490000000000009</v>
      </c>
      <c r="G37" s="314">
        <f t="shared" si="4"/>
        <v>64.490000000000009</v>
      </c>
      <c r="H37" s="312">
        <f t="shared" si="4"/>
        <v>605838</v>
      </c>
      <c r="I37" s="313">
        <f t="shared" si="4"/>
        <v>7470</v>
      </c>
      <c r="J37" s="313">
        <f t="shared" si="4"/>
        <v>3430</v>
      </c>
      <c r="K37" s="313">
        <f t="shared" si="4"/>
        <v>0</v>
      </c>
      <c r="L37" s="276">
        <f t="shared" si="0"/>
        <v>616738</v>
      </c>
      <c r="M37" s="312">
        <f t="shared" si="4"/>
        <v>605838</v>
      </c>
      <c r="N37" s="313">
        <f t="shared" si="4"/>
        <v>7470</v>
      </c>
      <c r="O37" s="313">
        <f t="shared" si="4"/>
        <v>3430</v>
      </c>
      <c r="P37" s="313">
        <f t="shared" si="4"/>
        <v>0</v>
      </c>
      <c r="Q37" s="313">
        <f t="shared" si="4"/>
        <v>0</v>
      </c>
      <c r="R37" s="313">
        <f t="shared" si="4"/>
        <v>0</v>
      </c>
      <c r="S37" s="276">
        <f t="shared" si="1"/>
        <v>616738</v>
      </c>
    </row>
    <row r="38" spans="1:19" ht="14.25" customHeight="1">
      <c r="A38" s="315" t="s">
        <v>398</v>
      </c>
      <c r="B38" s="312">
        <f>SUM(B26,B28,B30)</f>
        <v>20.75</v>
      </c>
      <c r="C38" s="313">
        <f t="shared" ref="C38:R39" si="5">SUM(C26,C28,C30)</f>
        <v>20.75</v>
      </c>
      <c r="D38" s="313">
        <f t="shared" si="5"/>
        <v>20.75</v>
      </c>
      <c r="E38" s="313">
        <f t="shared" si="5"/>
        <v>20.75</v>
      </c>
      <c r="F38" s="313">
        <f t="shared" si="5"/>
        <v>20.75</v>
      </c>
      <c r="G38" s="314">
        <f t="shared" si="5"/>
        <v>20.75</v>
      </c>
      <c r="H38" s="312">
        <f t="shared" si="5"/>
        <v>107972</v>
      </c>
      <c r="I38" s="313">
        <f t="shared" si="5"/>
        <v>362</v>
      </c>
      <c r="J38" s="313">
        <f t="shared" si="5"/>
        <v>4004</v>
      </c>
      <c r="K38" s="313">
        <f t="shared" si="5"/>
        <v>0</v>
      </c>
      <c r="L38" s="276">
        <f t="shared" si="0"/>
        <v>112338</v>
      </c>
      <c r="M38" s="312">
        <f t="shared" si="5"/>
        <v>107972</v>
      </c>
      <c r="N38" s="313">
        <f t="shared" si="5"/>
        <v>362</v>
      </c>
      <c r="O38" s="313">
        <f t="shared" si="5"/>
        <v>4004</v>
      </c>
      <c r="P38" s="313">
        <f t="shared" si="5"/>
        <v>0</v>
      </c>
      <c r="Q38" s="313">
        <f t="shared" si="5"/>
        <v>0</v>
      </c>
      <c r="R38" s="313">
        <f t="shared" si="5"/>
        <v>0</v>
      </c>
      <c r="S38" s="276">
        <f t="shared" si="1"/>
        <v>112338</v>
      </c>
    </row>
    <row r="39" spans="1:19" ht="14.25" customHeight="1" thickBot="1">
      <c r="A39" s="316" t="s">
        <v>390</v>
      </c>
      <c r="B39" s="317">
        <f>SUM(B27,B29,B31)</f>
        <v>14.78</v>
      </c>
      <c r="C39" s="318">
        <f t="shared" si="5"/>
        <v>14.78</v>
      </c>
      <c r="D39" s="318">
        <f t="shared" si="5"/>
        <v>14.78</v>
      </c>
      <c r="E39" s="318">
        <f t="shared" si="5"/>
        <v>14.78</v>
      </c>
      <c r="F39" s="318">
        <f t="shared" si="5"/>
        <v>14.78</v>
      </c>
      <c r="G39" s="319">
        <f t="shared" si="5"/>
        <v>14.78</v>
      </c>
      <c r="H39" s="317">
        <f t="shared" si="5"/>
        <v>62692</v>
      </c>
      <c r="I39" s="318">
        <f t="shared" si="5"/>
        <v>362</v>
      </c>
      <c r="J39" s="318">
        <f t="shared" si="5"/>
        <v>604</v>
      </c>
      <c r="K39" s="318">
        <f t="shared" si="5"/>
        <v>0</v>
      </c>
      <c r="L39" s="305">
        <f t="shared" si="0"/>
        <v>63658</v>
      </c>
      <c r="M39" s="317">
        <f t="shared" si="5"/>
        <v>62692</v>
      </c>
      <c r="N39" s="318">
        <f t="shared" si="5"/>
        <v>362</v>
      </c>
      <c r="O39" s="318">
        <f t="shared" si="5"/>
        <v>604</v>
      </c>
      <c r="P39" s="318">
        <f t="shared" si="5"/>
        <v>0</v>
      </c>
      <c r="Q39" s="318">
        <f t="shared" si="5"/>
        <v>0</v>
      </c>
      <c r="R39" s="318">
        <f t="shared" si="5"/>
        <v>0</v>
      </c>
      <c r="S39" s="305">
        <f t="shared" si="1"/>
        <v>63658</v>
      </c>
    </row>
    <row r="40" spans="1:19" ht="0.75" customHeight="1"/>
    <row r="41" spans="1:19" ht="8.25" customHeight="1">
      <c r="A41" s="320" t="s">
        <v>399</v>
      </c>
      <c r="B41" s="320"/>
      <c r="C41" s="320"/>
      <c r="D41" s="228"/>
      <c r="E41" s="228"/>
      <c r="F41" s="228"/>
      <c r="G41" s="228"/>
      <c r="H41" s="228"/>
      <c r="I41" s="228"/>
      <c r="J41" s="228"/>
      <c r="K41" s="228"/>
      <c r="L41" s="218"/>
      <c r="M41" s="218"/>
      <c r="N41" s="218"/>
      <c r="O41" s="218"/>
      <c r="P41" s="218"/>
      <c r="Q41" s="218"/>
      <c r="R41" s="218"/>
      <c r="S41" s="218"/>
    </row>
    <row r="42" spans="1:19" ht="13.5" customHeight="1">
      <c r="A42" s="321" t="s">
        <v>286</v>
      </c>
      <c r="B42" s="321"/>
      <c r="C42" s="321"/>
      <c r="D42" s="218"/>
      <c r="E42" s="322"/>
      <c r="F42" s="322"/>
      <c r="G42" s="322"/>
      <c r="H42" s="322"/>
      <c r="I42" s="322"/>
      <c r="J42" s="321"/>
      <c r="K42" s="556"/>
      <c r="L42" s="556"/>
      <c r="M42" s="556"/>
      <c r="N42" s="556"/>
      <c r="O42" s="556"/>
      <c r="P42" s="556"/>
      <c r="Q42" s="218"/>
      <c r="R42" s="218"/>
      <c r="S42" s="218"/>
    </row>
    <row r="43" spans="1:19" ht="9" customHeight="1">
      <c r="A43" s="557"/>
      <c r="B43" s="557"/>
      <c r="C43" s="227"/>
      <c r="D43" s="218"/>
      <c r="E43" s="218"/>
      <c r="F43" s="558" t="s">
        <v>229</v>
      </c>
      <c r="G43" s="558"/>
      <c r="H43" s="558"/>
      <c r="I43" s="320"/>
      <c r="J43" s="320"/>
      <c r="K43" s="320"/>
      <c r="L43" s="320"/>
      <c r="M43" s="323" t="s">
        <v>230</v>
      </c>
      <c r="N43" s="323"/>
      <c r="O43" s="227"/>
      <c r="P43" s="218"/>
      <c r="Q43" s="218"/>
      <c r="R43" s="218"/>
      <c r="S43" s="218"/>
    </row>
    <row r="44" spans="1:19" ht="5.25" customHeight="1">
      <c r="A44" s="227"/>
      <c r="B44" s="227"/>
      <c r="C44" s="227"/>
      <c r="D44" s="218"/>
      <c r="E44" s="218"/>
      <c r="F44" s="218"/>
      <c r="G44" s="218"/>
      <c r="H44" s="227"/>
      <c r="I44" s="218"/>
      <c r="J44" s="218"/>
      <c r="K44" s="228"/>
      <c r="L44" s="228"/>
      <c r="M44" s="227"/>
      <c r="N44" s="227"/>
      <c r="O44" s="227"/>
      <c r="P44" s="218"/>
      <c r="Q44" s="218"/>
      <c r="R44" s="218"/>
      <c r="S44" s="218"/>
    </row>
    <row r="45" spans="1:19" ht="12.75">
      <c r="A45" s="321" t="s">
        <v>287</v>
      </c>
      <c r="B45" s="321"/>
      <c r="C45" s="321"/>
      <c r="D45" s="218"/>
      <c r="E45" s="322"/>
      <c r="F45" s="322"/>
      <c r="G45" s="322"/>
      <c r="H45" s="322"/>
      <c r="I45" s="322"/>
      <c r="J45" s="321"/>
      <c r="K45" s="556"/>
      <c r="L45" s="556"/>
      <c r="M45" s="556"/>
      <c r="N45" s="556"/>
      <c r="O45" s="556"/>
      <c r="P45" s="556"/>
      <c r="Q45" s="218"/>
      <c r="R45" s="218"/>
      <c r="S45" s="218"/>
    </row>
    <row r="46" spans="1:19" ht="9" customHeight="1">
      <c r="A46" s="557"/>
      <c r="B46" s="557"/>
      <c r="C46" s="227"/>
      <c r="D46" s="218"/>
      <c r="E46" s="218"/>
      <c r="F46" s="558" t="s">
        <v>229</v>
      </c>
      <c r="G46" s="558"/>
      <c r="H46" s="558"/>
      <c r="I46" s="320"/>
      <c r="J46" s="320"/>
      <c r="K46" s="320"/>
      <c r="L46" s="320"/>
      <c r="M46" s="323" t="s">
        <v>230</v>
      </c>
      <c r="N46" s="323"/>
      <c r="O46" s="227"/>
      <c r="P46" s="218"/>
      <c r="Q46" s="218"/>
      <c r="R46" s="218"/>
      <c r="S46" s="218"/>
    </row>
    <row r="47" spans="1:19">
      <c r="A47" s="218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</row>
    <row r="50" spans="6:6">
      <c r="F50" s="219" t="s">
        <v>20</v>
      </c>
    </row>
  </sheetData>
  <sheetProtection formatCells="0" formatColumns="0" formatRows="0"/>
  <mergeCells count="37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K45:P45"/>
    <mergeCell ref="A46:B46"/>
    <mergeCell ref="F46:H46"/>
    <mergeCell ref="Q17:Q18"/>
    <mergeCell ref="R17:R18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19685039370078741" right="0.59055118110236227" top="0" bottom="0.19685039370078741" header="0" footer="0"/>
  <pageSetup paperSize="9"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366"/>
  <sheetViews>
    <sheetView showRuler="0" zoomScaleNormal="100" workbookViewId="0">
      <selection activeCell="G4" sqref="G4"/>
    </sheetView>
  </sheetViews>
  <sheetFormatPr defaultRowHeight="15"/>
  <cols>
    <col min="1" max="4" width="2" style="1" customWidth="1"/>
    <col min="5" max="5" width="2.140625" style="1" customWidth="1"/>
    <col min="6" max="6" width="3.5703125" style="15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4" t="s">
        <v>0</v>
      </c>
      <c r="K1" s="154"/>
      <c r="L1" s="154"/>
      <c r="M1" s="132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4" t="s">
        <v>1</v>
      </c>
      <c r="K2" s="154"/>
      <c r="L2" s="154"/>
      <c r="M2" s="132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4" t="s">
        <v>2</v>
      </c>
      <c r="K3" s="154"/>
      <c r="L3" s="154"/>
      <c r="M3" s="132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4" t="s">
        <v>4</v>
      </c>
      <c r="K4" s="154"/>
      <c r="L4" s="154"/>
      <c r="M4" s="132"/>
      <c r="N4" s="133"/>
      <c r="O4" s="133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4" t="s">
        <v>5</v>
      </c>
      <c r="K5" s="154"/>
      <c r="L5" s="154"/>
      <c r="M5" s="132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4"/>
      <c r="I6" s="154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08" t="s">
        <v>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51"/>
      <c r="C8" s="151"/>
      <c r="D8" s="151"/>
      <c r="E8" s="151"/>
      <c r="F8" s="151"/>
      <c r="G8" s="410" t="s">
        <v>8</v>
      </c>
      <c r="H8" s="410"/>
      <c r="I8" s="410"/>
      <c r="J8" s="410"/>
      <c r="K8" s="410"/>
      <c r="L8" s="15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4" t="s">
        <v>9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05" t="s">
        <v>10</v>
      </c>
      <c r="H10" s="405"/>
      <c r="I10" s="405"/>
      <c r="J10" s="405"/>
      <c r="K10" s="40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1" t="s">
        <v>11</v>
      </c>
      <c r="H11" s="411"/>
      <c r="I11" s="411"/>
      <c r="J11" s="411"/>
      <c r="K11" s="41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4" t="s">
        <v>12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05" t="s">
        <v>401</v>
      </c>
      <c r="H15" s="405"/>
      <c r="I15" s="405"/>
      <c r="J15" s="405"/>
      <c r="K15" s="405"/>
    </row>
    <row r="16" spans="1:36" ht="11.25" customHeight="1">
      <c r="G16" s="406" t="s">
        <v>13</v>
      </c>
      <c r="H16" s="406"/>
      <c r="I16" s="406"/>
      <c r="J16" s="406"/>
      <c r="K16" s="406"/>
    </row>
    <row r="17" spans="1:17" ht="15" customHeight="1">
      <c r="B17"/>
      <c r="C17"/>
      <c r="D17"/>
      <c r="E17" s="407" t="s">
        <v>234</v>
      </c>
      <c r="F17" s="407"/>
      <c r="G17" s="407"/>
      <c r="H17" s="407"/>
      <c r="I17" s="407"/>
      <c r="J17" s="407"/>
      <c r="K17" s="407"/>
      <c r="L17"/>
    </row>
    <row r="18" spans="1:17" ht="12" customHeight="1">
      <c r="A18" s="412" t="s">
        <v>14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4"/>
      <c r="F21" s="153"/>
      <c r="I21" s="18"/>
      <c r="J21" s="18"/>
      <c r="K21" s="19" t="s">
        <v>17</v>
      </c>
      <c r="L21" s="16"/>
      <c r="M21" s="134"/>
    </row>
    <row r="22" spans="1:17" ht="14.25" customHeight="1">
      <c r="A22" s="413" t="s">
        <v>235</v>
      </c>
      <c r="B22" s="413"/>
      <c r="C22" s="413"/>
      <c r="D22" s="413"/>
      <c r="E22" s="413"/>
      <c r="F22" s="413"/>
      <c r="G22" s="413"/>
      <c r="H22" s="413"/>
      <c r="I22" s="413"/>
      <c r="K22" s="19" t="s">
        <v>18</v>
      </c>
      <c r="L22" s="20" t="s">
        <v>19</v>
      </c>
      <c r="M22" s="134"/>
    </row>
    <row r="23" spans="1:17" ht="43.5" customHeight="1">
      <c r="A23" s="413" t="s">
        <v>236</v>
      </c>
      <c r="B23" s="413"/>
      <c r="C23" s="413"/>
      <c r="D23" s="413"/>
      <c r="E23" s="413"/>
      <c r="F23" s="413"/>
      <c r="G23" s="413"/>
      <c r="H23" s="413"/>
      <c r="I23" s="413"/>
      <c r="J23" s="149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242</v>
      </c>
      <c r="I24" s="24"/>
      <c r="J24" s="25"/>
      <c r="K24" s="16"/>
      <c r="L24" s="16"/>
      <c r="M24" s="134"/>
    </row>
    <row r="25" spans="1:17" ht="13.5" customHeight="1">
      <c r="F25" s="1"/>
      <c r="G25" s="418" t="s">
        <v>23</v>
      </c>
      <c r="H25" s="41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4" t="s">
        <v>243</v>
      </c>
      <c r="B26" s="414"/>
      <c r="C26" s="414"/>
      <c r="D26" s="414"/>
      <c r="E26" s="414"/>
      <c r="F26" s="414"/>
      <c r="G26" s="414"/>
      <c r="H26" s="414"/>
      <c r="I26" s="414"/>
      <c r="J26" s="26"/>
      <c r="K26" s="27"/>
      <c r="L26" s="28" t="s">
        <v>24</v>
      </c>
      <c r="M26" s="135"/>
    </row>
    <row r="27" spans="1:17" ht="24" customHeight="1">
      <c r="A27" s="422" t="s">
        <v>25</v>
      </c>
      <c r="B27" s="423"/>
      <c r="C27" s="423"/>
      <c r="D27" s="423"/>
      <c r="E27" s="423"/>
      <c r="F27" s="423"/>
      <c r="G27" s="426" t="s">
        <v>26</v>
      </c>
      <c r="H27" s="428" t="s">
        <v>27</v>
      </c>
      <c r="I27" s="430" t="s">
        <v>28</v>
      </c>
      <c r="J27" s="431"/>
      <c r="K27" s="432" t="s">
        <v>29</v>
      </c>
      <c r="L27" s="434" t="s">
        <v>30</v>
      </c>
      <c r="M27" s="135"/>
    </row>
    <row r="28" spans="1:17" ht="46.5" customHeight="1">
      <c r="A28" s="424"/>
      <c r="B28" s="425"/>
      <c r="C28" s="425"/>
      <c r="D28" s="425"/>
      <c r="E28" s="425"/>
      <c r="F28" s="425"/>
      <c r="G28" s="427"/>
      <c r="H28" s="429"/>
      <c r="I28" s="29" t="s">
        <v>31</v>
      </c>
      <c r="J28" s="30" t="s">
        <v>32</v>
      </c>
      <c r="K28" s="433"/>
      <c r="L28" s="435"/>
    </row>
    <row r="29" spans="1:17" ht="11.25" customHeight="1">
      <c r="A29" s="415" t="s">
        <v>33</v>
      </c>
      <c r="B29" s="416"/>
      <c r="C29" s="416"/>
      <c r="D29" s="416"/>
      <c r="E29" s="416"/>
      <c r="F29" s="41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444400</v>
      </c>
      <c r="J30" s="41">
        <f>SUM(J31+J42+J61+J82+J89+J109+J131+J150+J160)</f>
        <v>239300</v>
      </c>
      <c r="K30" s="42">
        <f>SUM(K31+K42+K61+K82+K89+K109+K131+K150+K160)</f>
        <v>213925.94</v>
      </c>
      <c r="L30" s="41">
        <f>SUM(L31+L42+L61+L82+L89+L109+L131+L150+L160)</f>
        <v>213925.94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351700</v>
      </c>
      <c r="J31" s="41">
        <f>SUM(J32+J38)</f>
        <v>183000</v>
      </c>
      <c r="K31" s="49">
        <f>SUM(K32+K38)</f>
        <v>183000</v>
      </c>
      <c r="L31" s="50">
        <f>SUM(L32+L38)</f>
        <v>183000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345800</v>
      </c>
      <c r="J32" s="41">
        <f>SUM(J33)</f>
        <v>180000</v>
      </c>
      <c r="K32" s="42">
        <f>SUM(K33)</f>
        <v>180000</v>
      </c>
      <c r="L32" s="41">
        <f>SUM(L33)</f>
        <v>180000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345800</v>
      </c>
      <c r="J33" s="41">
        <f t="shared" ref="J33:L34" si="0">SUM(J34)</f>
        <v>180000</v>
      </c>
      <c r="K33" s="41">
        <f t="shared" si="0"/>
        <v>180000</v>
      </c>
      <c r="L33" s="41">
        <f t="shared" si="0"/>
        <v>180000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345800</v>
      </c>
      <c r="J34" s="42">
        <f t="shared" si="0"/>
        <v>180000</v>
      </c>
      <c r="K34" s="42">
        <f t="shared" si="0"/>
        <v>180000</v>
      </c>
      <c r="L34" s="42">
        <f t="shared" si="0"/>
        <v>180000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345800</v>
      </c>
      <c r="J35" s="57">
        <v>180000</v>
      </c>
      <c r="K35" s="57">
        <v>180000</v>
      </c>
      <c r="L35" s="57">
        <v>180000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5900</v>
      </c>
      <c r="J38" s="41">
        <f t="shared" si="1"/>
        <v>3000</v>
      </c>
      <c r="K38" s="42">
        <f t="shared" si="1"/>
        <v>3000</v>
      </c>
      <c r="L38" s="41">
        <f t="shared" si="1"/>
        <v>3000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5900</v>
      </c>
      <c r="J39" s="41">
        <f t="shared" si="1"/>
        <v>3000</v>
      </c>
      <c r="K39" s="41">
        <f t="shared" si="1"/>
        <v>3000</v>
      </c>
      <c r="L39" s="41">
        <f t="shared" si="1"/>
        <v>3000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5900</v>
      </c>
      <c r="J40" s="41">
        <f t="shared" si="1"/>
        <v>3000</v>
      </c>
      <c r="K40" s="41">
        <f t="shared" si="1"/>
        <v>3000</v>
      </c>
      <c r="L40" s="41">
        <f t="shared" si="1"/>
        <v>3000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5900</v>
      </c>
      <c r="J41" s="57">
        <v>3000</v>
      </c>
      <c r="K41" s="57">
        <v>3000</v>
      </c>
      <c r="L41" s="57">
        <v>3000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83100</v>
      </c>
      <c r="J42" s="62">
        <f t="shared" si="2"/>
        <v>50300</v>
      </c>
      <c r="K42" s="61">
        <f t="shared" si="2"/>
        <v>28277.219999999998</v>
      </c>
      <c r="L42" s="61">
        <f t="shared" si="2"/>
        <v>28277.219999999998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83100</v>
      </c>
      <c r="J43" s="42">
        <f t="shared" si="2"/>
        <v>50300</v>
      </c>
      <c r="K43" s="41">
        <f t="shared" si="2"/>
        <v>28277.219999999998</v>
      </c>
      <c r="L43" s="42">
        <f t="shared" si="2"/>
        <v>28277.219999999998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83100</v>
      </c>
      <c r="J44" s="42">
        <f t="shared" si="2"/>
        <v>50300</v>
      </c>
      <c r="K44" s="50">
        <f t="shared" si="2"/>
        <v>28277.219999999998</v>
      </c>
      <c r="L44" s="50">
        <f t="shared" si="2"/>
        <v>28277.219999999998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83100</v>
      </c>
      <c r="J45" s="68">
        <f>SUM(J46:J60)</f>
        <v>50300</v>
      </c>
      <c r="K45" s="69">
        <f>SUM(K46:K60)</f>
        <v>28277.219999999998</v>
      </c>
      <c r="L45" s="69">
        <f>SUM(L46:L60)</f>
        <v>28277.219999999998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100</v>
      </c>
      <c r="J47" s="57">
        <v>100</v>
      </c>
      <c r="K47" s="57">
        <v>0</v>
      </c>
      <c r="L47" s="57">
        <v>0</v>
      </c>
      <c r="Q47" s="136"/>
      <c r="R47" s="136"/>
    </row>
    <row r="48" spans="1:19" ht="26.2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1900</v>
      </c>
      <c r="J48" s="57">
        <v>900</v>
      </c>
      <c r="K48" s="57">
        <v>584.67999999999995</v>
      </c>
      <c r="L48" s="57">
        <v>584.67999999999995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11000</v>
      </c>
      <c r="J49" s="57">
        <v>6000</v>
      </c>
      <c r="K49" s="57">
        <v>3124.68</v>
      </c>
      <c r="L49" s="57">
        <v>3124.68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1300</v>
      </c>
      <c r="J54" s="57">
        <v>700</v>
      </c>
      <c r="K54" s="57">
        <v>700</v>
      </c>
      <c r="L54" s="57">
        <v>700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1600</v>
      </c>
      <c r="J55" s="57">
        <v>800</v>
      </c>
      <c r="K55" s="57">
        <v>218.9</v>
      </c>
      <c r="L55" s="57">
        <v>218.9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55600</v>
      </c>
      <c r="J57" s="57">
        <v>35600</v>
      </c>
      <c r="K57" s="57">
        <v>18393.849999999999</v>
      </c>
      <c r="L57" s="57">
        <v>18393.849999999999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2600</v>
      </c>
      <c r="J58" s="57">
        <v>1200</v>
      </c>
      <c r="K58" s="57">
        <v>255.11</v>
      </c>
      <c r="L58" s="57">
        <v>255.11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9000</v>
      </c>
      <c r="J60" s="57">
        <v>5000</v>
      </c>
      <c r="K60" s="57">
        <v>5000</v>
      </c>
      <c r="L60" s="57">
        <v>5000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9600</v>
      </c>
      <c r="J131" s="81">
        <f>SUM(J132+J137+J145)</f>
        <v>6000</v>
      </c>
      <c r="K131" s="42">
        <f>SUM(K132+K137+K145)</f>
        <v>2648.72</v>
      </c>
      <c r="L131" s="41">
        <f>SUM(L132+L137+L145)</f>
        <v>2648.72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9600</v>
      </c>
      <c r="J145" s="81">
        <f t="shared" si="15"/>
        <v>6000</v>
      </c>
      <c r="K145" s="42">
        <f t="shared" si="15"/>
        <v>2648.72</v>
      </c>
      <c r="L145" s="41">
        <f t="shared" si="15"/>
        <v>2648.72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9600</v>
      </c>
      <c r="J146" s="94">
        <f t="shared" si="15"/>
        <v>6000</v>
      </c>
      <c r="K146" s="69">
        <f t="shared" si="15"/>
        <v>2648.72</v>
      </c>
      <c r="L146" s="68">
        <f t="shared" si="15"/>
        <v>2648.72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9600</v>
      </c>
      <c r="J147" s="81">
        <f>SUM(J148:J149)</f>
        <v>6000</v>
      </c>
      <c r="K147" s="42">
        <f>SUM(K148:K149)</f>
        <v>2648.72</v>
      </c>
      <c r="L147" s="41">
        <f>SUM(L148:L149)</f>
        <v>2648.72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9600</v>
      </c>
      <c r="J148" s="95">
        <v>6000</v>
      </c>
      <c r="K148" s="95">
        <v>2648.72</v>
      </c>
      <c r="L148" s="95">
        <v>2648.72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444400</v>
      </c>
      <c r="J360" s="90">
        <f>SUM(J30+J176)</f>
        <v>239300</v>
      </c>
      <c r="K360" s="90">
        <f>SUM(K30+K176)</f>
        <v>213925.94</v>
      </c>
      <c r="L360" s="90">
        <f>SUM(L30+L176)</f>
        <v>213925.94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48" t="s">
        <v>229</v>
      </c>
      <c r="K363" s="421" t="s">
        <v>230</v>
      </c>
      <c r="L363" s="421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19" t="s">
        <v>233</v>
      </c>
      <c r="E366" s="420"/>
      <c r="F366" s="420"/>
      <c r="G366" s="420"/>
      <c r="H366" s="126"/>
      <c r="I366" s="127" t="s">
        <v>229</v>
      </c>
      <c r="K366" s="421" t="s">
        <v>230</v>
      </c>
      <c r="L366" s="42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" right="0.19685039370078741" top="0" bottom="0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366"/>
  <sheetViews>
    <sheetView showRuler="0" zoomScaleNormal="100" workbookViewId="0">
      <selection activeCell="E17" sqref="E17:K17"/>
    </sheetView>
  </sheetViews>
  <sheetFormatPr defaultRowHeight="15"/>
  <cols>
    <col min="1" max="4" width="2" style="1" customWidth="1"/>
    <col min="5" max="5" width="2.140625" style="1" customWidth="1"/>
    <col min="6" max="6" width="3.5703125" style="15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4" t="s">
        <v>0</v>
      </c>
      <c r="K1" s="154"/>
      <c r="L1" s="154"/>
      <c r="M1" s="132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4" t="s">
        <v>1</v>
      </c>
      <c r="K2" s="154"/>
      <c r="L2" s="154"/>
      <c r="M2" s="132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4" t="s">
        <v>2</v>
      </c>
      <c r="K3" s="154"/>
      <c r="L3" s="154"/>
      <c r="M3" s="132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4" t="s">
        <v>4</v>
      </c>
      <c r="K4" s="154"/>
      <c r="L4" s="154"/>
      <c r="M4" s="132"/>
      <c r="N4" s="133"/>
      <c r="O4" s="133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4" t="s">
        <v>5</v>
      </c>
      <c r="K5" s="154"/>
      <c r="L5" s="154"/>
      <c r="M5" s="132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4"/>
      <c r="I6" s="154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08" t="s">
        <v>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51"/>
      <c r="C8" s="151"/>
      <c r="D8" s="151"/>
      <c r="E8" s="151"/>
      <c r="F8" s="151"/>
      <c r="G8" s="410" t="s">
        <v>8</v>
      </c>
      <c r="H8" s="410"/>
      <c r="I8" s="410"/>
      <c r="J8" s="410"/>
      <c r="K8" s="410"/>
      <c r="L8" s="15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4" t="s">
        <v>9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05" t="s">
        <v>10</v>
      </c>
      <c r="H10" s="405"/>
      <c r="I10" s="405"/>
      <c r="J10" s="405"/>
      <c r="K10" s="40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1" t="s">
        <v>11</v>
      </c>
      <c r="H11" s="411"/>
      <c r="I11" s="411"/>
      <c r="J11" s="411"/>
      <c r="K11" s="41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4" t="s">
        <v>12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05" t="s">
        <v>402</v>
      </c>
      <c r="H15" s="405"/>
      <c r="I15" s="405"/>
      <c r="J15" s="405"/>
      <c r="K15" s="405"/>
    </row>
    <row r="16" spans="1:36" ht="11.25" customHeight="1">
      <c r="G16" s="406" t="s">
        <v>13</v>
      </c>
      <c r="H16" s="406"/>
      <c r="I16" s="406"/>
      <c r="J16" s="406"/>
      <c r="K16" s="406"/>
    </row>
    <row r="17" spans="1:17" ht="15" customHeight="1">
      <c r="B17"/>
      <c r="C17"/>
      <c r="D17"/>
      <c r="E17" s="407" t="s">
        <v>234</v>
      </c>
      <c r="F17" s="407"/>
      <c r="G17" s="407"/>
      <c r="H17" s="407"/>
      <c r="I17" s="407"/>
      <c r="J17" s="407"/>
      <c r="K17" s="407"/>
      <c r="L17"/>
    </row>
    <row r="18" spans="1:17" ht="12" customHeight="1">
      <c r="A18" s="412" t="s">
        <v>14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4"/>
      <c r="F21" s="153"/>
      <c r="I21" s="18"/>
      <c r="J21" s="18"/>
      <c r="K21" s="19" t="s">
        <v>17</v>
      </c>
      <c r="L21" s="16"/>
      <c r="M21" s="134"/>
    </row>
    <row r="22" spans="1:17" ht="14.25" customHeight="1">
      <c r="A22" s="413" t="s">
        <v>235</v>
      </c>
      <c r="B22" s="413"/>
      <c r="C22" s="413"/>
      <c r="D22" s="413"/>
      <c r="E22" s="413"/>
      <c r="F22" s="413"/>
      <c r="G22" s="413"/>
      <c r="H22" s="413"/>
      <c r="I22" s="413"/>
      <c r="K22" s="19" t="s">
        <v>18</v>
      </c>
      <c r="L22" s="20" t="s">
        <v>19</v>
      </c>
      <c r="M22" s="134"/>
    </row>
    <row r="23" spans="1:17" ht="43.5" customHeight="1">
      <c r="A23" s="413" t="s">
        <v>244</v>
      </c>
      <c r="B23" s="413"/>
      <c r="C23" s="413"/>
      <c r="D23" s="413"/>
      <c r="E23" s="413"/>
      <c r="F23" s="413"/>
      <c r="G23" s="413"/>
      <c r="H23" s="413"/>
      <c r="I23" s="413"/>
      <c r="J23" s="149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242</v>
      </c>
      <c r="I24" s="24"/>
      <c r="J24" s="25"/>
      <c r="K24" s="16"/>
      <c r="L24" s="16"/>
      <c r="M24" s="134"/>
    </row>
    <row r="25" spans="1:17" ht="13.5" customHeight="1">
      <c r="F25" s="1"/>
      <c r="G25" s="418" t="s">
        <v>23</v>
      </c>
      <c r="H25" s="41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4" t="s">
        <v>243</v>
      </c>
      <c r="B26" s="414"/>
      <c r="C26" s="414"/>
      <c r="D26" s="414"/>
      <c r="E26" s="414"/>
      <c r="F26" s="414"/>
      <c r="G26" s="414"/>
      <c r="H26" s="414"/>
      <c r="I26" s="414"/>
      <c r="J26" s="26"/>
      <c r="K26" s="27"/>
      <c r="L26" s="28" t="s">
        <v>24</v>
      </c>
      <c r="M26" s="135"/>
    </row>
    <row r="27" spans="1:17" ht="24" customHeight="1">
      <c r="A27" s="422" t="s">
        <v>25</v>
      </c>
      <c r="B27" s="423"/>
      <c r="C27" s="423"/>
      <c r="D27" s="423"/>
      <c r="E27" s="423"/>
      <c r="F27" s="423"/>
      <c r="G27" s="426" t="s">
        <v>26</v>
      </c>
      <c r="H27" s="428" t="s">
        <v>27</v>
      </c>
      <c r="I27" s="430" t="s">
        <v>28</v>
      </c>
      <c r="J27" s="431"/>
      <c r="K27" s="432" t="s">
        <v>29</v>
      </c>
      <c r="L27" s="434" t="s">
        <v>30</v>
      </c>
      <c r="M27" s="135"/>
    </row>
    <row r="28" spans="1:17" ht="46.5" customHeight="1">
      <c r="A28" s="424"/>
      <c r="B28" s="425"/>
      <c r="C28" s="425"/>
      <c r="D28" s="425"/>
      <c r="E28" s="425"/>
      <c r="F28" s="425"/>
      <c r="G28" s="427"/>
      <c r="H28" s="429"/>
      <c r="I28" s="29" t="s">
        <v>31</v>
      </c>
      <c r="J28" s="30" t="s">
        <v>32</v>
      </c>
      <c r="K28" s="433"/>
      <c r="L28" s="435"/>
    </row>
    <row r="29" spans="1:17" ht="11.25" customHeight="1">
      <c r="A29" s="415" t="s">
        <v>33</v>
      </c>
      <c r="B29" s="416"/>
      <c r="C29" s="416"/>
      <c r="D29" s="416"/>
      <c r="E29" s="416"/>
      <c r="F29" s="41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8600</v>
      </c>
      <c r="J30" s="41">
        <f>SUM(J31+J42+J61+J82+J89+J109+J131+J150+J160)</f>
        <v>6500</v>
      </c>
      <c r="K30" s="42">
        <f>SUM(K31+K42+K61+K82+K89+K109+K131+K150+K160)</f>
        <v>6200</v>
      </c>
      <c r="L30" s="41">
        <f>SUM(L31+L42+L61+L82+L89+L109+L131+L150+L160)</f>
        <v>6200</v>
      </c>
    </row>
    <row r="31" spans="1:17" ht="16.5" hidden="1" customHeight="1" collapsed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0</v>
      </c>
      <c r="J31" s="41">
        <f>SUM(J32+J38)</f>
        <v>0</v>
      </c>
      <c r="K31" s="49">
        <f>SUM(K32+K38)</f>
        <v>0</v>
      </c>
      <c r="L31" s="50">
        <f>SUM(L32+L38)</f>
        <v>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0</v>
      </c>
      <c r="J32" s="41">
        <f>SUM(J33)</f>
        <v>0</v>
      </c>
      <c r="K32" s="42">
        <f>SUM(K33)</f>
        <v>0</v>
      </c>
      <c r="L32" s="41">
        <f>SUM(L33)</f>
        <v>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0</v>
      </c>
      <c r="J33" s="41">
        <f t="shared" ref="J33:L34" si="0">SUM(J34)</f>
        <v>0</v>
      </c>
      <c r="K33" s="41">
        <f t="shared" si="0"/>
        <v>0</v>
      </c>
      <c r="L33" s="41">
        <f t="shared" si="0"/>
        <v>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0</v>
      </c>
      <c r="J34" s="42">
        <f t="shared" si="0"/>
        <v>0</v>
      </c>
      <c r="K34" s="42">
        <f t="shared" si="0"/>
        <v>0</v>
      </c>
      <c r="L34" s="42">
        <f t="shared" si="0"/>
        <v>0</v>
      </c>
      <c r="Q34" s="136"/>
      <c r="R34" s="136"/>
    </row>
    <row r="35" spans="1:19" ht="14.25" hidden="1" customHeight="1" collapsed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0</v>
      </c>
      <c r="J35" s="57">
        <v>0</v>
      </c>
      <c r="K35" s="57">
        <v>0</v>
      </c>
      <c r="L35" s="57">
        <v>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0</v>
      </c>
      <c r="J38" s="41">
        <f t="shared" si="1"/>
        <v>0</v>
      </c>
      <c r="K38" s="42">
        <f t="shared" si="1"/>
        <v>0</v>
      </c>
      <c r="L38" s="41">
        <f t="shared" si="1"/>
        <v>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0</v>
      </c>
      <c r="J39" s="41">
        <f t="shared" si="1"/>
        <v>0</v>
      </c>
      <c r="K39" s="41">
        <f t="shared" si="1"/>
        <v>0</v>
      </c>
      <c r="L39" s="41">
        <f t="shared" si="1"/>
        <v>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0</v>
      </c>
      <c r="J40" s="41">
        <f t="shared" si="1"/>
        <v>0</v>
      </c>
      <c r="K40" s="41">
        <f t="shared" si="1"/>
        <v>0</v>
      </c>
      <c r="L40" s="41">
        <f t="shared" si="1"/>
        <v>0</v>
      </c>
      <c r="Q40" s="136"/>
      <c r="R40" s="136"/>
    </row>
    <row r="41" spans="1:19" ht="14.2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0</v>
      </c>
      <c r="J41" s="57">
        <v>0</v>
      </c>
      <c r="K41" s="57">
        <v>0</v>
      </c>
      <c r="L41" s="57">
        <v>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8600</v>
      </c>
      <c r="J42" s="62">
        <f t="shared" si="2"/>
        <v>6500</v>
      </c>
      <c r="K42" s="61">
        <f t="shared" si="2"/>
        <v>6200</v>
      </c>
      <c r="L42" s="61">
        <f t="shared" si="2"/>
        <v>6200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8600</v>
      </c>
      <c r="J43" s="42">
        <f t="shared" si="2"/>
        <v>6500</v>
      </c>
      <c r="K43" s="41">
        <f t="shared" si="2"/>
        <v>6200</v>
      </c>
      <c r="L43" s="42">
        <f t="shared" si="2"/>
        <v>6200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8600</v>
      </c>
      <c r="J44" s="42">
        <f t="shared" si="2"/>
        <v>6500</v>
      </c>
      <c r="K44" s="50">
        <f t="shared" si="2"/>
        <v>6200</v>
      </c>
      <c r="L44" s="50">
        <f t="shared" si="2"/>
        <v>6200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8600</v>
      </c>
      <c r="J45" s="68">
        <f>SUM(J46:J60)</f>
        <v>6500</v>
      </c>
      <c r="K45" s="69">
        <f>SUM(K46:K60)</f>
        <v>6200</v>
      </c>
      <c r="L45" s="69">
        <f>SUM(L46:L60)</f>
        <v>6200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8600</v>
      </c>
      <c r="J54" s="57">
        <v>6500</v>
      </c>
      <c r="K54" s="57">
        <v>6200</v>
      </c>
      <c r="L54" s="57">
        <v>6200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hidden="1" customHeight="1" collapsed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0</v>
      </c>
      <c r="J60" s="57">
        <v>0</v>
      </c>
      <c r="K60" s="57">
        <v>0</v>
      </c>
      <c r="L60" s="57">
        <v>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8600</v>
      </c>
      <c r="J360" s="90">
        <f>SUM(J30+J176)</f>
        <v>6500</v>
      </c>
      <c r="K360" s="90">
        <f>SUM(K30+K176)</f>
        <v>6200</v>
      </c>
      <c r="L360" s="90">
        <f>SUM(L30+L176)</f>
        <v>6200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48" t="s">
        <v>229</v>
      </c>
      <c r="K363" s="421" t="s">
        <v>230</v>
      </c>
      <c r="L363" s="421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19" t="s">
        <v>233</v>
      </c>
      <c r="E366" s="420"/>
      <c r="F366" s="420"/>
      <c r="G366" s="420"/>
      <c r="H366" s="126"/>
      <c r="I366" s="127" t="s">
        <v>229</v>
      </c>
      <c r="K366" s="421" t="s">
        <v>230</v>
      </c>
      <c r="L366" s="42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19685039370078741" right="0.19685039370078741" top="0.35433070866141736" bottom="0.15748031496062992" header="0.11811023622047245" footer="0.1181102362204724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7" zoomScaleNormal="100" workbookViewId="0">
      <selection activeCell="R131" sqref="R131"/>
    </sheetView>
  </sheetViews>
  <sheetFormatPr defaultRowHeight="15"/>
  <cols>
    <col min="1" max="4" width="2" style="1" customWidth="1"/>
    <col min="5" max="5" width="2.140625" style="1" customWidth="1"/>
    <col min="6" max="6" width="3.5703125" style="152" customWidth="1"/>
    <col min="7" max="7" width="34.28515625" style="1" customWidth="1"/>
    <col min="8" max="8" width="4.7109375" style="1" customWidth="1"/>
    <col min="9" max="9" width="10.5703125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4" t="s">
        <v>0</v>
      </c>
      <c r="K1" s="154"/>
      <c r="L1" s="154"/>
      <c r="M1" s="132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4" t="s">
        <v>1</v>
      </c>
      <c r="K2" s="154"/>
      <c r="L2" s="154"/>
      <c r="M2" s="132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4" t="s">
        <v>2</v>
      </c>
      <c r="K3" s="154"/>
      <c r="L3" s="154"/>
      <c r="M3" s="132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4" t="s">
        <v>4</v>
      </c>
      <c r="K4" s="154"/>
      <c r="L4" s="154"/>
      <c r="M4" s="132"/>
      <c r="N4" s="133"/>
      <c r="O4" s="133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4" t="s">
        <v>5</v>
      </c>
      <c r="K5" s="154"/>
      <c r="L5" s="154"/>
      <c r="M5" s="132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4"/>
      <c r="I6" s="154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08" t="s">
        <v>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51"/>
      <c r="C8" s="151"/>
      <c r="D8" s="151"/>
      <c r="E8" s="151"/>
      <c r="F8" s="151"/>
      <c r="G8" s="410" t="s">
        <v>8</v>
      </c>
      <c r="H8" s="410"/>
      <c r="I8" s="410"/>
      <c r="J8" s="410"/>
      <c r="K8" s="410"/>
      <c r="L8" s="15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4" t="s">
        <v>9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05" t="s">
        <v>10</v>
      </c>
      <c r="H10" s="405"/>
      <c r="I10" s="405"/>
      <c r="J10" s="405"/>
      <c r="K10" s="40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1" t="s">
        <v>11</v>
      </c>
      <c r="H11" s="411"/>
      <c r="I11" s="411"/>
      <c r="J11" s="411"/>
      <c r="K11" s="41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4" t="s">
        <v>12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05" t="s">
        <v>403</v>
      </c>
      <c r="H15" s="405"/>
      <c r="I15" s="405"/>
      <c r="J15" s="405"/>
      <c r="K15" s="405"/>
    </row>
    <row r="16" spans="1:36" ht="11.25" customHeight="1">
      <c r="G16" s="406" t="s">
        <v>13</v>
      </c>
      <c r="H16" s="406"/>
      <c r="I16" s="406"/>
      <c r="J16" s="406"/>
      <c r="K16" s="406"/>
    </row>
    <row r="17" spans="1:17" ht="15" customHeight="1">
      <c r="B17"/>
      <c r="C17"/>
      <c r="D17"/>
      <c r="E17" s="407" t="s">
        <v>234</v>
      </c>
      <c r="F17" s="407"/>
      <c r="G17" s="407"/>
      <c r="H17" s="407"/>
      <c r="I17" s="407"/>
      <c r="J17" s="407"/>
      <c r="K17" s="407"/>
      <c r="L17"/>
    </row>
    <row r="18" spans="1:17" ht="12" customHeight="1">
      <c r="A18" s="412" t="s">
        <v>14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4"/>
      <c r="F21" s="153"/>
      <c r="I21" s="18"/>
      <c r="J21" s="18"/>
      <c r="K21" s="19" t="s">
        <v>17</v>
      </c>
      <c r="L21" s="16"/>
      <c r="M21" s="134"/>
    </row>
    <row r="22" spans="1:17" ht="14.25" customHeight="1">
      <c r="A22" s="413" t="s">
        <v>235</v>
      </c>
      <c r="B22" s="413"/>
      <c r="C22" s="413"/>
      <c r="D22" s="413"/>
      <c r="E22" s="413"/>
      <c r="F22" s="413"/>
      <c r="G22" s="413"/>
      <c r="H22" s="413"/>
      <c r="I22" s="413"/>
      <c r="K22" s="19" t="s">
        <v>18</v>
      </c>
      <c r="L22" s="20" t="s">
        <v>19</v>
      </c>
      <c r="M22" s="134"/>
    </row>
    <row r="23" spans="1:17" ht="43.5" customHeight="1">
      <c r="A23" s="413" t="s">
        <v>236</v>
      </c>
      <c r="B23" s="413"/>
      <c r="C23" s="413"/>
      <c r="D23" s="413"/>
      <c r="E23" s="413"/>
      <c r="F23" s="413"/>
      <c r="G23" s="413"/>
      <c r="H23" s="413"/>
      <c r="I23" s="413"/>
      <c r="J23" s="149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237</v>
      </c>
      <c r="I24" s="24"/>
      <c r="J24" s="25"/>
      <c r="K24" s="16"/>
      <c r="L24" s="16"/>
      <c r="M24" s="134"/>
    </row>
    <row r="25" spans="1:17" ht="13.5" customHeight="1">
      <c r="F25" s="1"/>
      <c r="G25" s="418" t="s">
        <v>23</v>
      </c>
      <c r="H25" s="41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4" t="s">
        <v>241</v>
      </c>
      <c r="B26" s="414"/>
      <c r="C26" s="414"/>
      <c r="D26" s="414"/>
      <c r="E26" s="414"/>
      <c r="F26" s="414"/>
      <c r="G26" s="414"/>
      <c r="H26" s="414"/>
      <c r="I26" s="414"/>
      <c r="J26" s="26"/>
      <c r="K26" s="27"/>
      <c r="L26" s="28" t="s">
        <v>24</v>
      </c>
      <c r="M26" s="135"/>
    </row>
    <row r="27" spans="1:17" ht="24" customHeight="1">
      <c r="A27" s="422" t="s">
        <v>25</v>
      </c>
      <c r="B27" s="423"/>
      <c r="C27" s="423"/>
      <c r="D27" s="423"/>
      <c r="E27" s="423"/>
      <c r="F27" s="423"/>
      <c r="G27" s="426" t="s">
        <v>26</v>
      </c>
      <c r="H27" s="428" t="s">
        <v>27</v>
      </c>
      <c r="I27" s="430" t="s">
        <v>28</v>
      </c>
      <c r="J27" s="431"/>
      <c r="K27" s="432" t="s">
        <v>29</v>
      </c>
      <c r="L27" s="434" t="s">
        <v>30</v>
      </c>
      <c r="M27" s="135"/>
    </row>
    <row r="28" spans="1:17" ht="46.5" customHeight="1">
      <c r="A28" s="424"/>
      <c r="B28" s="425"/>
      <c r="C28" s="425"/>
      <c r="D28" s="425"/>
      <c r="E28" s="425"/>
      <c r="F28" s="425"/>
      <c r="G28" s="427"/>
      <c r="H28" s="429"/>
      <c r="I28" s="29" t="s">
        <v>31</v>
      </c>
      <c r="J28" s="30" t="s">
        <v>32</v>
      </c>
      <c r="K28" s="433"/>
      <c r="L28" s="435"/>
    </row>
    <row r="29" spans="1:17" ht="11.25" customHeight="1">
      <c r="A29" s="415" t="s">
        <v>33</v>
      </c>
      <c r="B29" s="416"/>
      <c r="C29" s="416"/>
      <c r="D29" s="416"/>
      <c r="E29" s="416"/>
      <c r="F29" s="41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1214700</v>
      </c>
      <c r="J30" s="41">
        <f>SUM(J31+J42+J61+J82+J89+J109+J131+J150+J160)</f>
        <v>666400</v>
      </c>
      <c r="K30" s="42">
        <f>SUM(K31+K42+K61+K82+K89+K109+K131+K150+K160)</f>
        <v>662732.64</v>
      </c>
      <c r="L30" s="41">
        <f>SUM(L31+L42+L61+L82+L89+L109+L131+L150+L160)</f>
        <v>662732.64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1182100</v>
      </c>
      <c r="J31" s="41">
        <f>SUM(J32+J38)</f>
        <v>650100</v>
      </c>
      <c r="K31" s="49">
        <f>SUM(K32+K38)</f>
        <v>650100</v>
      </c>
      <c r="L31" s="50">
        <f>SUM(L32+L38)</f>
        <v>650100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1165200</v>
      </c>
      <c r="J32" s="41">
        <f>SUM(J33)</f>
        <v>640800</v>
      </c>
      <c r="K32" s="42">
        <f>SUM(K33)</f>
        <v>640800</v>
      </c>
      <c r="L32" s="41">
        <f>SUM(L33)</f>
        <v>640800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1165200</v>
      </c>
      <c r="J33" s="41">
        <f t="shared" ref="J33:L34" si="0">SUM(J34)</f>
        <v>640800</v>
      </c>
      <c r="K33" s="41">
        <f t="shared" si="0"/>
        <v>640800</v>
      </c>
      <c r="L33" s="41">
        <f t="shared" si="0"/>
        <v>640800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1165200</v>
      </c>
      <c r="J34" s="42">
        <f t="shared" si="0"/>
        <v>640800</v>
      </c>
      <c r="K34" s="42">
        <f t="shared" si="0"/>
        <v>640800</v>
      </c>
      <c r="L34" s="42">
        <f t="shared" si="0"/>
        <v>640800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1165200</v>
      </c>
      <c r="J35" s="57">
        <v>640800</v>
      </c>
      <c r="K35" s="57">
        <v>640800</v>
      </c>
      <c r="L35" s="57">
        <v>640800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16900</v>
      </c>
      <c r="J38" s="41">
        <f t="shared" si="1"/>
        <v>9300</v>
      </c>
      <c r="K38" s="42">
        <f t="shared" si="1"/>
        <v>9300</v>
      </c>
      <c r="L38" s="41">
        <f t="shared" si="1"/>
        <v>9300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16900</v>
      </c>
      <c r="J39" s="41">
        <f t="shared" si="1"/>
        <v>9300</v>
      </c>
      <c r="K39" s="41">
        <f t="shared" si="1"/>
        <v>9300</v>
      </c>
      <c r="L39" s="41">
        <f t="shared" si="1"/>
        <v>9300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16900</v>
      </c>
      <c r="J40" s="41">
        <f t="shared" si="1"/>
        <v>9300</v>
      </c>
      <c r="K40" s="41">
        <f t="shared" si="1"/>
        <v>9300</v>
      </c>
      <c r="L40" s="41">
        <f t="shared" si="1"/>
        <v>9300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16900</v>
      </c>
      <c r="J41" s="57">
        <v>9300</v>
      </c>
      <c r="K41" s="57">
        <v>9300</v>
      </c>
      <c r="L41" s="57">
        <v>9300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29400</v>
      </c>
      <c r="J42" s="62">
        <f t="shared" si="2"/>
        <v>13700</v>
      </c>
      <c r="K42" s="61">
        <f t="shared" si="2"/>
        <v>11083.779999999999</v>
      </c>
      <c r="L42" s="61">
        <f t="shared" si="2"/>
        <v>11083.779999999999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29400</v>
      </c>
      <c r="J43" s="42">
        <f t="shared" si="2"/>
        <v>13700</v>
      </c>
      <c r="K43" s="41">
        <f t="shared" si="2"/>
        <v>11083.779999999999</v>
      </c>
      <c r="L43" s="42">
        <f t="shared" si="2"/>
        <v>11083.779999999999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29400</v>
      </c>
      <c r="J44" s="42">
        <f t="shared" si="2"/>
        <v>13700</v>
      </c>
      <c r="K44" s="50">
        <f t="shared" si="2"/>
        <v>11083.779999999999</v>
      </c>
      <c r="L44" s="50">
        <f t="shared" si="2"/>
        <v>11083.779999999999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29400</v>
      </c>
      <c r="J45" s="68">
        <f>SUM(J46:J60)</f>
        <v>13700</v>
      </c>
      <c r="K45" s="69">
        <f>SUM(K46:K60)</f>
        <v>11083.779999999999</v>
      </c>
      <c r="L45" s="69">
        <f>SUM(L46:L60)</f>
        <v>11083.779999999999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customHeight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1000</v>
      </c>
      <c r="J51" s="57">
        <v>500</v>
      </c>
      <c r="K51" s="57">
        <v>200</v>
      </c>
      <c r="L51" s="57">
        <v>200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4600</v>
      </c>
      <c r="J55" s="57">
        <v>2600</v>
      </c>
      <c r="K55" s="57">
        <v>1442.54</v>
      </c>
      <c r="L55" s="57">
        <v>1442.54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4300</v>
      </c>
      <c r="J58" s="57">
        <v>2100</v>
      </c>
      <c r="K58" s="57">
        <v>941.24</v>
      </c>
      <c r="L58" s="57">
        <v>941.24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19500</v>
      </c>
      <c r="J60" s="57">
        <v>8500</v>
      </c>
      <c r="K60" s="57">
        <v>8500</v>
      </c>
      <c r="L60" s="57">
        <v>8500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3200</v>
      </c>
      <c r="J131" s="81">
        <f>SUM(J132+J137+J145)</f>
        <v>2600</v>
      </c>
      <c r="K131" s="42">
        <f>SUM(K132+K137+K145)</f>
        <v>1548.86</v>
      </c>
      <c r="L131" s="41">
        <f>SUM(L132+L137+L145)</f>
        <v>1548.86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3200</v>
      </c>
      <c r="J145" s="81">
        <f t="shared" si="15"/>
        <v>2600</v>
      </c>
      <c r="K145" s="42">
        <f t="shared" si="15"/>
        <v>1548.86</v>
      </c>
      <c r="L145" s="41">
        <f t="shared" si="15"/>
        <v>1548.86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3200</v>
      </c>
      <c r="J146" s="94">
        <f t="shared" si="15"/>
        <v>2600</v>
      </c>
      <c r="K146" s="69">
        <f t="shared" si="15"/>
        <v>1548.86</v>
      </c>
      <c r="L146" s="68">
        <f t="shared" si="15"/>
        <v>1548.86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3200</v>
      </c>
      <c r="J147" s="81">
        <f>SUM(J148:J149)</f>
        <v>2600</v>
      </c>
      <c r="K147" s="42">
        <f>SUM(K148:K149)</f>
        <v>1548.86</v>
      </c>
      <c r="L147" s="41">
        <f>SUM(L148:L149)</f>
        <v>1548.86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3200</v>
      </c>
      <c r="J148" s="95">
        <v>2600</v>
      </c>
      <c r="K148" s="95">
        <v>1548.86</v>
      </c>
      <c r="L148" s="95">
        <v>1548.86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1214700</v>
      </c>
      <c r="J360" s="90">
        <f>SUM(J30+J176)</f>
        <v>666400</v>
      </c>
      <c r="K360" s="90">
        <f>SUM(K30+K176)</f>
        <v>662732.64</v>
      </c>
      <c r="L360" s="90">
        <f>SUM(L30+L176)</f>
        <v>662732.64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48" t="s">
        <v>229</v>
      </c>
      <c r="K363" s="421" t="s">
        <v>230</v>
      </c>
      <c r="L363" s="421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19" t="s">
        <v>233</v>
      </c>
      <c r="E366" s="420"/>
      <c r="F366" s="420"/>
      <c r="G366" s="420"/>
      <c r="H366" s="126"/>
      <c r="I366" s="127" t="s">
        <v>229</v>
      </c>
      <c r="K366" s="421" t="s">
        <v>230</v>
      </c>
      <c r="L366" s="42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19685039370078741" right="0" top="0" bottom="0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3" zoomScaleNormal="100" workbookViewId="0">
      <selection activeCell="E17" sqref="E17:K17"/>
    </sheetView>
  </sheetViews>
  <sheetFormatPr defaultRowHeight="15"/>
  <cols>
    <col min="1" max="4" width="2" style="1" customWidth="1"/>
    <col min="5" max="5" width="2.140625" style="1" customWidth="1"/>
    <col min="6" max="6" width="3.5703125" style="15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4" t="s">
        <v>0</v>
      </c>
      <c r="K1" s="154"/>
      <c r="L1" s="154"/>
      <c r="M1" s="132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4" t="s">
        <v>1</v>
      </c>
      <c r="K2" s="154"/>
      <c r="L2" s="154"/>
      <c r="M2" s="132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4" t="s">
        <v>2</v>
      </c>
      <c r="K3" s="154"/>
      <c r="L3" s="154"/>
      <c r="M3" s="132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4" t="s">
        <v>4</v>
      </c>
      <c r="K4" s="154"/>
      <c r="L4" s="154"/>
      <c r="M4" s="132"/>
      <c r="N4" s="133"/>
      <c r="O4" s="133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4" t="s">
        <v>5</v>
      </c>
      <c r="K5" s="154"/>
      <c r="L5" s="154"/>
      <c r="M5" s="132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4"/>
      <c r="I6" s="154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08" t="s">
        <v>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51"/>
      <c r="C8" s="151"/>
      <c r="D8" s="151"/>
      <c r="E8" s="151"/>
      <c r="F8" s="151"/>
      <c r="G8" s="410" t="s">
        <v>8</v>
      </c>
      <c r="H8" s="410"/>
      <c r="I8" s="410"/>
      <c r="J8" s="410"/>
      <c r="K8" s="410"/>
      <c r="L8" s="15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4" t="s">
        <v>9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05" t="s">
        <v>10</v>
      </c>
      <c r="H10" s="405"/>
      <c r="I10" s="405"/>
      <c r="J10" s="405"/>
      <c r="K10" s="40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1" t="s">
        <v>11</v>
      </c>
      <c r="H11" s="411"/>
      <c r="I11" s="411"/>
      <c r="J11" s="411"/>
      <c r="K11" s="41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4" t="s">
        <v>12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05" t="s">
        <v>404</v>
      </c>
      <c r="H15" s="405"/>
      <c r="I15" s="405"/>
      <c r="J15" s="405"/>
      <c r="K15" s="405"/>
    </row>
    <row r="16" spans="1:36" ht="11.25" customHeight="1">
      <c r="G16" s="406" t="s">
        <v>13</v>
      </c>
      <c r="H16" s="406"/>
      <c r="I16" s="406"/>
      <c r="J16" s="406"/>
      <c r="K16" s="406"/>
    </row>
    <row r="17" spans="1:17" ht="15" customHeight="1">
      <c r="B17"/>
      <c r="C17"/>
      <c r="D17"/>
      <c r="E17" s="407" t="s">
        <v>234</v>
      </c>
      <c r="F17" s="407"/>
      <c r="G17" s="407"/>
      <c r="H17" s="407"/>
      <c r="I17" s="407"/>
      <c r="J17" s="407"/>
      <c r="K17" s="407"/>
      <c r="L17"/>
    </row>
    <row r="18" spans="1:17" ht="12" customHeight="1">
      <c r="A18" s="412" t="s">
        <v>14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4"/>
      <c r="F21" s="153"/>
      <c r="I21" s="18"/>
      <c r="J21" s="18"/>
      <c r="K21" s="19" t="s">
        <v>17</v>
      </c>
      <c r="L21" s="16"/>
      <c r="M21" s="134"/>
    </row>
    <row r="22" spans="1:17" ht="14.25" customHeight="1">
      <c r="A22" s="413" t="s">
        <v>235</v>
      </c>
      <c r="B22" s="413"/>
      <c r="C22" s="413"/>
      <c r="D22" s="413"/>
      <c r="E22" s="413"/>
      <c r="F22" s="413"/>
      <c r="G22" s="413"/>
      <c r="H22" s="413"/>
      <c r="I22" s="413"/>
      <c r="K22" s="19" t="s">
        <v>18</v>
      </c>
      <c r="L22" s="20" t="s">
        <v>19</v>
      </c>
      <c r="M22" s="134"/>
    </row>
    <row r="23" spans="1:17" ht="43.5" customHeight="1">
      <c r="A23" s="413" t="s">
        <v>236</v>
      </c>
      <c r="B23" s="413"/>
      <c r="C23" s="413"/>
      <c r="D23" s="413"/>
      <c r="E23" s="413"/>
      <c r="F23" s="413"/>
      <c r="G23" s="413"/>
      <c r="H23" s="413"/>
      <c r="I23" s="413"/>
      <c r="J23" s="149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247</v>
      </c>
      <c r="I24" s="24"/>
      <c r="J24" s="25"/>
      <c r="K24" s="16"/>
      <c r="L24" s="16"/>
      <c r="M24" s="134"/>
    </row>
    <row r="25" spans="1:17" ht="13.5" customHeight="1">
      <c r="F25" s="1"/>
      <c r="G25" s="418" t="s">
        <v>23</v>
      </c>
      <c r="H25" s="41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4" t="s">
        <v>248</v>
      </c>
      <c r="B26" s="414"/>
      <c r="C26" s="414"/>
      <c r="D26" s="414"/>
      <c r="E26" s="414"/>
      <c r="F26" s="414"/>
      <c r="G26" s="414"/>
      <c r="H26" s="414"/>
      <c r="I26" s="414"/>
      <c r="J26" s="26"/>
      <c r="K26" s="27"/>
      <c r="L26" s="28" t="s">
        <v>24</v>
      </c>
      <c r="M26" s="135"/>
    </row>
    <row r="27" spans="1:17" ht="24" customHeight="1">
      <c r="A27" s="422" t="s">
        <v>25</v>
      </c>
      <c r="B27" s="423"/>
      <c r="C27" s="423"/>
      <c r="D27" s="423"/>
      <c r="E27" s="423"/>
      <c r="F27" s="423"/>
      <c r="G27" s="426" t="s">
        <v>26</v>
      </c>
      <c r="H27" s="428" t="s">
        <v>27</v>
      </c>
      <c r="I27" s="430" t="s">
        <v>28</v>
      </c>
      <c r="J27" s="431"/>
      <c r="K27" s="432" t="s">
        <v>29</v>
      </c>
      <c r="L27" s="434" t="s">
        <v>30</v>
      </c>
      <c r="M27" s="135"/>
    </row>
    <row r="28" spans="1:17" ht="46.5" customHeight="1">
      <c r="A28" s="424"/>
      <c r="B28" s="425"/>
      <c r="C28" s="425"/>
      <c r="D28" s="425"/>
      <c r="E28" s="425"/>
      <c r="F28" s="425"/>
      <c r="G28" s="427"/>
      <c r="H28" s="429"/>
      <c r="I28" s="29" t="s">
        <v>31</v>
      </c>
      <c r="J28" s="30" t="s">
        <v>32</v>
      </c>
      <c r="K28" s="433"/>
      <c r="L28" s="435"/>
    </row>
    <row r="29" spans="1:17" ht="11.25" customHeight="1">
      <c r="A29" s="415" t="s">
        <v>33</v>
      </c>
      <c r="B29" s="416"/>
      <c r="C29" s="416"/>
      <c r="D29" s="416"/>
      <c r="E29" s="416"/>
      <c r="F29" s="41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16800</v>
      </c>
      <c r="J30" s="41">
        <f>SUM(J31+J42+J61+J82+J89+J109+J131+J150+J160)</f>
        <v>8000</v>
      </c>
      <c r="K30" s="42">
        <f>SUM(K31+K42+K61+K82+K89+K109+K131+K150+K160)</f>
        <v>7273.31</v>
      </c>
      <c r="L30" s="41">
        <f>SUM(L31+L42+L61+L82+L89+L109+L131+L150+L160)</f>
        <v>7273.31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11100</v>
      </c>
      <c r="J31" s="41">
        <f>SUM(J32+J38)</f>
        <v>5400</v>
      </c>
      <c r="K31" s="49">
        <f>SUM(K32+K38)</f>
        <v>5386.39</v>
      </c>
      <c r="L31" s="50">
        <f>SUM(L32+L38)</f>
        <v>5386.39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10900</v>
      </c>
      <c r="J32" s="41">
        <f>SUM(J33)</f>
        <v>5300</v>
      </c>
      <c r="K32" s="42">
        <f>SUM(K33)</f>
        <v>5300</v>
      </c>
      <c r="L32" s="41">
        <f>SUM(L33)</f>
        <v>5300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10900</v>
      </c>
      <c r="J33" s="41">
        <f t="shared" ref="J33:L34" si="0">SUM(J34)</f>
        <v>5300</v>
      </c>
      <c r="K33" s="41">
        <f t="shared" si="0"/>
        <v>5300</v>
      </c>
      <c r="L33" s="41">
        <f t="shared" si="0"/>
        <v>5300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10900</v>
      </c>
      <c r="J34" s="42">
        <f t="shared" si="0"/>
        <v>5300</v>
      </c>
      <c r="K34" s="42">
        <f t="shared" si="0"/>
        <v>5300</v>
      </c>
      <c r="L34" s="42">
        <f t="shared" si="0"/>
        <v>5300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10900</v>
      </c>
      <c r="J35" s="57">
        <v>5300</v>
      </c>
      <c r="K35" s="57">
        <v>5300</v>
      </c>
      <c r="L35" s="57">
        <v>5300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200</v>
      </c>
      <c r="J38" s="41">
        <f t="shared" si="1"/>
        <v>100</v>
      </c>
      <c r="K38" s="42">
        <f t="shared" si="1"/>
        <v>86.39</v>
      </c>
      <c r="L38" s="41">
        <f t="shared" si="1"/>
        <v>86.39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200</v>
      </c>
      <c r="J39" s="41">
        <f t="shared" si="1"/>
        <v>100</v>
      </c>
      <c r="K39" s="41">
        <f t="shared" si="1"/>
        <v>86.39</v>
      </c>
      <c r="L39" s="41">
        <f t="shared" si="1"/>
        <v>86.39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200</v>
      </c>
      <c r="J40" s="41">
        <f t="shared" si="1"/>
        <v>100</v>
      </c>
      <c r="K40" s="41">
        <f t="shared" si="1"/>
        <v>86.39</v>
      </c>
      <c r="L40" s="41">
        <f t="shared" si="1"/>
        <v>86.39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200</v>
      </c>
      <c r="J41" s="57">
        <v>100</v>
      </c>
      <c r="K41" s="57">
        <v>86.39</v>
      </c>
      <c r="L41" s="57">
        <v>86.39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5700</v>
      </c>
      <c r="J42" s="62">
        <f t="shared" si="2"/>
        <v>2600</v>
      </c>
      <c r="K42" s="61">
        <f t="shared" si="2"/>
        <v>1886.92</v>
      </c>
      <c r="L42" s="61">
        <f t="shared" si="2"/>
        <v>1886.92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5700</v>
      </c>
      <c r="J43" s="42">
        <f t="shared" si="2"/>
        <v>2600</v>
      </c>
      <c r="K43" s="41">
        <f t="shared" si="2"/>
        <v>1886.92</v>
      </c>
      <c r="L43" s="42">
        <f t="shared" si="2"/>
        <v>1886.92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5700</v>
      </c>
      <c r="J44" s="42">
        <f t="shared" si="2"/>
        <v>2600</v>
      </c>
      <c r="K44" s="50">
        <f t="shared" si="2"/>
        <v>1886.92</v>
      </c>
      <c r="L44" s="50">
        <f t="shared" si="2"/>
        <v>1886.92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5700</v>
      </c>
      <c r="J45" s="68">
        <f>SUM(J46:J60)</f>
        <v>2600</v>
      </c>
      <c r="K45" s="69">
        <f>SUM(K46:K60)</f>
        <v>1886.92</v>
      </c>
      <c r="L45" s="69">
        <f>SUM(L46:L60)</f>
        <v>1886.92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5700</v>
      </c>
      <c r="J49" s="57">
        <v>2600</v>
      </c>
      <c r="K49" s="57">
        <v>1886.92</v>
      </c>
      <c r="L49" s="57">
        <v>1886.92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hidden="1" customHeight="1" collapsed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0</v>
      </c>
      <c r="J60" s="57">
        <v>0</v>
      </c>
      <c r="K60" s="57">
        <v>0</v>
      </c>
      <c r="L60" s="57">
        <v>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16800</v>
      </c>
      <c r="J360" s="90">
        <f>SUM(J30+J176)</f>
        <v>8000</v>
      </c>
      <c r="K360" s="90">
        <f>SUM(K30+K176)</f>
        <v>7273.31</v>
      </c>
      <c r="L360" s="90">
        <f>SUM(L30+L176)</f>
        <v>7273.31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48" t="s">
        <v>229</v>
      </c>
      <c r="K363" s="421" t="s">
        <v>230</v>
      </c>
      <c r="L363" s="421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19" t="s">
        <v>233</v>
      </c>
      <c r="E366" s="420"/>
      <c r="F366" s="420"/>
      <c r="G366" s="420"/>
      <c r="H366" s="126"/>
      <c r="I366" s="127" t="s">
        <v>229</v>
      </c>
      <c r="K366" s="421" t="s">
        <v>230</v>
      </c>
      <c r="L366" s="42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19685039370078741" right="0.19685039370078741" top="0.35433070866141736" bottom="0.15748031496062992" header="0.11811023622047245" footer="0.1181102362204724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12" zoomScaleNormal="100" workbookViewId="0">
      <selection activeCell="J23" sqref="J23"/>
    </sheetView>
  </sheetViews>
  <sheetFormatPr defaultRowHeight="15"/>
  <cols>
    <col min="1" max="4" width="2" style="1" customWidth="1"/>
    <col min="5" max="5" width="2.140625" style="1" customWidth="1"/>
    <col min="6" max="6" width="3.5703125" style="15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4" t="s">
        <v>0</v>
      </c>
      <c r="K1" s="154"/>
      <c r="L1" s="154"/>
      <c r="M1" s="132"/>
      <c r="N1" s="154"/>
      <c r="O1" s="154"/>
      <c r="P1" s="15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4" t="s">
        <v>1</v>
      </c>
      <c r="K2" s="154"/>
      <c r="L2" s="154"/>
      <c r="M2" s="132"/>
      <c r="N2" s="154"/>
      <c r="O2" s="154"/>
      <c r="P2" s="15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4" t="s">
        <v>2</v>
      </c>
      <c r="K3" s="154"/>
      <c r="L3" s="154"/>
      <c r="M3" s="132"/>
      <c r="N3" s="154"/>
      <c r="O3" s="154"/>
      <c r="P3" s="15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4" t="s">
        <v>4</v>
      </c>
      <c r="K4" s="154"/>
      <c r="L4" s="154"/>
      <c r="M4" s="132"/>
      <c r="N4" s="133"/>
      <c r="O4" s="133"/>
      <c r="P4" s="15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4" t="s">
        <v>5</v>
      </c>
      <c r="K5" s="154"/>
      <c r="L5" s="154"/>
      <c r="M5" s="132"/>
      <c r="N5" s="154"/>
      <c r="O5" s="154"/>
      <c r="P5" s="154"/>
      <c r="Q5" s="15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4"/>
      <c r="I6" s="154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08" t="s">
        <v>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0"/>
      <c r="B8" s="151"/>
      <c r="C8" s="151"/>
      <c r="D8" s="151"/>
      <c r="E8" s="151"/>
      <c r="F8" s="151"/>
      <c r="G8" s="410" t="s">
        <v>8</v>
      </c>
      <c r="H8" s="410"/>
      <c r="I8" s="410"/>
      <c r="J8" s="410"/>
      <c r="K8" s="410"/>
      <c r="L8" s="15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4" t="s">
        <v>9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05" t="s">
        <v>10</v>
      </c>
      <c r="H10" s="405"/>
      <c r="I10" s="405"/>
      <c r="J10" s="405"/>
      <c r="K10" s="40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1" t="s">
        <v>11</v>
      </c>
      <c r="H11" s="411"/>
      <c r="I11" s="411"/>
      <c r="J11" s="411"/>
      <c r="K11" s="41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4" t="s">
        <v>12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05" t="s">
        <v>405</v>
      </c>
      <c r="H15" s="405"/>
      <c r="I15" s="405"/>
      <c r="J15" s="405"/>
      <c r="K15" s="405"/>
    </row>
    <row r="16" spans="1:36" ht="11.25" customHeight="1">
      <c r="G16" s="406" t="s">
        <v>13</v>
      </c>
      <c r="H16" s="406"/>
      <c r="I16" s="406"/>
      <c r="J16" s="406"/>
      <c r="K16" s="406"/>
    </row>
    <row r="17" spans="1:17" ht="15" customHeight="1">
      <c r="B17"/>
      <c r="C17"/>
      <c r="D17"/>
      <c r="E17" s="407" t="s">
        <v>234</v>
      </c>
      <c r="F17" s="407"/>
      <c r="G17" s="407"/>
      <c r="H17" s="407"/>
      <c r="I17" s="407"/>
      <c r="J17" s="407"/>
      <c r="K17" s="407"/>
      <c r="L17"/>
    </row>
    <row r="18" spans="1:17" ht="12" customHeight="1">
      <c r="A18" s="412" t="s">
        <v>14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4"/>
      <c r="F21" s="153"/>
      <c r="I21" s="18"/>
      <c r="J21" s="18"/>
      <c r="K21" s="19" t="s">
        <v>17</v>
      </c>
      <c r="L21" s="16"/>
      <c r="M21" s="134"/>
    </row>
    <row r="22" spans="1:17" ht="14.25" customHeight="1">
      <c r="A22" s="413" t="s">
        <v>235</v>
      </c>
      <c r="B22" s="413"/>
      <c r="C22" s="413"/>
      <c r="D22" s="413"/>
      <c r="E22" s="413"/>
      <c r="F22" s="413"/>
      <c r="G22" s="413"/>
      <c r="H22" s="413"/>
      <c r="I22" s="413"/>
      <c r="K22" s="19" t="s">
        <v>18</v>
      </c>
      <c r="L22" s="20" t="s">
        <v>19</v>
      </c>
      <c r="M22" s="134"/>
    </row>
    <row r="23" spans="1:17" ht="43.5" customHeight="1">
      <c r="A23" s="413" t="s">
        <v>236</v>
      </c>
      <c r="B23" s="413"/>
      <c r="C23" s="413"/>
      <c r="D23" s="413"/>
      <c r="E23" s="413"/>
      <c r="F23" s="413"/>
      <c r="G23" s="413"/>
      <c r="H23" s="413"/>
      <c r="I23" s="413"/>
      <c r="J23" s="149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245</v>
      </c>
      <c r="I24" s="24"/>
      <c r="J24" s="25"/>
      <c r="K24" s="16"/>
      <c r="L24" s="16"/>
      <c r="M24" s="134"/>
    </row>
    <row r="25" spans="1:17" ht="13.5" customHeight="1">
      <c r="F25" s="1"/>
      <c r="G25" s="418" t="s">
        <v>23</v>
      </c>
      <c r="H25" s="41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4" t="s">
        <v>246</v>
      </c>
      <c r="B26" s="414"/>
      <c r="C26" s="414"/>
      <c r="D26" s="414"/>
      <c r="E26" s="414"/>
      <c r="F26" s="414"/>
      <c r="G26" s="414"/>
      <c r="H26" s="414"/>
      <c r="I26" s="414"/>
      <c r="J26" s="26"/>
      <c r="K26" s="27"/>
      <c r="L26" s="28" t="s">
        <v>24</v>
      </c>
      <c r="M26" s="135"/>
    </row>
    <row r="27" spans="1:17" ht="24" customHeight="1">
      <c r="A27" s="422" t="s">
        <v>25</v>
      </c>
      <c r="B27" s="423"/>
      <c r="C27" s="423"/>
      <c r="D27" s="423"/>
      <c r="E27" s="423"/>
      <c r="F27" s="423"/>
      <c r="G27" s="426" t="s">
        <v>26</v>
      </c>
      <c r="H27" s="428" t="s">
        <v>27</v>
      </c>
      <c r="I27" s="430" t="s">
        <v>28</v>
      </c>
      <c r="J27" s="431"/>
      <c r="K27" s="432" t="s">
        <v>29</v>
      </c>
      <c r="L27" s="434" t="s">
        <v>30</v>
      </c>
      <c r="M27" s="135"/>
    </row>
    <row r="28" spans="1:17" ht="46.5" customHeight="1">
      <c r="A28" s="424"/>
      <c r="B28" s="425"/>
      <c r="C28" s="425"/>
      <c r="D28" s="425"/>
      <c r="E28" s="425"/>
      <c r="F28" s="425"/>
      <c r="G28" s="427"/>
      <c r="H28" s="429"/>
      <c r="I28" s="29" t="s">
        <v>31</v>
      </c>
      <c r="J28" s="30" t="s">
        <v>32</v>
      </c>
      <c r="K28" s="433"/>
      <c r="L28" s="435"/>
    </row>
    <row r="29" spans="1:17" ht="11.25" customHeight="1">
      <c r="A29" s="415" t="s">
        <v>33</v>
      </c>
      <c r="B29" s="416"/>
      <c r="C29" s="416"/>
      <c r="D29" s="416"/>
      <c r="E29" s="416"/>
      <c r="F29" s="41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83700</v>
      </c>
      <c r="J30" s="41">
        <f>SUM(J31+J42+J61+J82+J89+J109+J131+J150+J160)</f>
        <v>46100</v>
      </c>
      <c r="K30" s="42">
        <f>SUM(K31+K42+K61+K82+K89+K109+K131+K150+K160)</f>
        <v>19366.47</v>
      </c>
      <c r="L30" s="41">
        <f>SUM(L31+L42+L61+L82+L89+L109+L131+L150+L160)</f>
        <v>19366.47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12200</v>
      </c>
      <c r="J31" s="41">
        <f>SUM(J32+J38)</f>
        <v>7000</v>
      </c>
      <c r="K31" s="49">
        <f>SUM(K32+K38)</f>
        <v>3024.94</v>
      </c>
      <c r="L31" s="50">
        <f>SUM(L32+L38)</f>
        <v>3024.94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12000</v>
      </c>
      <c r="J32" s="41">
        <f>SUM(J33)</f>
        <v>6900</v>
      </c>
      <c r="K32" s="42">
        <f>SUM(K33)</f>
        <v>2924.94</v>
      </c>
      <c r="L32" s="41">
        <f>SUM(L33)</f>
        <v>2924.94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12000</v>
      </c>
      <c r="J33" s="41">
        <f t="shared" ref="J33:L34" si="0">SUM(J34)</f>
        <v>6900</v>
      </c>
      <c r="K33" s="41">
        <f t="shared" si="0"/>
        <v>2924.94</v>
      </c>
      <c r="L33" s="41">
        <f t="shared" si="0"/>
        <v>2924.94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12000</v>
      </c>
      <c r="J34" s="42">
        <f t="shared" si="0"/>
        <v>6900</v>
      </c>
      <c r="K34" s="42">
        <f t="shared" si="0"/>
        <v>2924.94</v>
      </c>
      <c r="L34" s="42">
        <f t="shared" si="0"/>
        <v>2924.94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12000</v>
      </c>
      <c r="J35" s="57">
        <v>6900</v>
      </c>
      <c r="K35" s="57">
        <v>2924.94</v>
      </c>
      <c r="L35" s="57">
        <v>2924.94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200</v>
      </c>
      <c r="J38" s="41">
        <f t="shared" si="1"/>
        <v>100</v>
      </c>
      <c r="K38" s="42">
        <f t="shared" si="1"/>
        <v>100</v>
      </c>
      <c r="L38" s="41">
        <f t="shared" si="1"/>
        <v>100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200</v>
      </c>
      <c r="J39" s="41">
        <f t="shared" si="1"/>
        <v>100</v>
      </c>
      <c r="K39" s="41">
        <f t="shared" si="1"/>
        <v>100</v>
      </c>
      <c r="L39" s="41">
        <f t="shared" si="1"/>
        <v>100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200</v>
      </c>
      <c r="J40" s="41">
        <f t="shared" si="1"/>
        <v>100</v>
      </c>
      <c r="K40" s="41">
        <f t="shared" si="1"/>
        <v>100</v>
      </c>
      <c r="L40" s="41">
        <f t="shared" si="1"/>
        <v>100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200</v>
      </c>
      <c r="J41" s="57">
        <v>100</v>
      </c>
      <c r="K41" s="57">
        <v>100</v>
      </c>
      <c r="L41" s="57">
        <v>100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71500</v>
      </c>
      <c r="J42" s="62">
        <f t="shared" si="2"/>
        <v>39100</v>
      </c>
      <c r="K42" s="61">
        <f t="shared" si="2"/>
        <v>16341.53</v>
      </c>
      <c r="L42" s="61">
        <f t="shared" si="2"/>
        <v>16341.53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71500</v>
      </c>
      <c r="J43" s="42">
        <f t="shared" si="2"/>
        <v>39100</v>
      </c>
      <c r="K43" s="41">
        <f t="shared" si="2"/>
        <v>16341.53</v>
      </c>
      <c r="L43" s="42">
        <f t="shared" si="2"/>
        <v>16341.53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71500</v>
      </c>
      <c r="J44" s="42">
        <f t="shared" si="2"/>
        <v>39100</v>
      </c>
      <c r="K44" s="50">
        <f t="shared" si="2"/>
        <v>16341.53</v>
      </c>
      <c r="L44" s="50">
        <f t="shared" si="2"/>
        <v>16341.53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71500</v>
      </c>
      <c r="J45" s="68">
        <f>SUM(J46:J60)</f>
        <v>39100</v>
      </c>
      <c r="K45" s="69">
        <f>SUM(K46:K60)</f>
        <v>16341.53</v>
      </c>
      <c r="L45" s="69">
        <f>SUM(L46:L60)</f>
        <v>16341.53</v>
      </c>
      <c r="Q45" s="136"/>
      <c r="R45" s="136"/>
    </row>
    <row r="46" spans="1:19" ht="15.75" customHeight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63000</v>
      </c>
      <c r="J46" s="57">
        <v>35000</v>
      </c>
      <c r="K46" s="57">
        <v>14758</v>
      </c>
      <c r="L46" s="57">
        <v>14758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8500</v>
      </c>
      <c r="J60" s="57">
        <v>4100</v>
      </c>
      <c r="K60" s="57">
        <v>1583.53</v>
      </c>
      <c r="L60" s="57">
        <v>1583.53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83700</v>
      </c>
      <c r="J360" s="90">
        <f>SUM(J30+J176)</f>
        <v>46100</v>
      </c>
      <c r="K360" s="90">
        <f>SUM(K30+K176)</f>
        <v>19366.47</v>
      </c>
      <c r="L360" s="90">
        <f>SUM(L30+L176)</f>
        <v>19366.47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48" t="s">
        <v>229</v>
      </c>
      <c r="K363" s="421" t="s">
        <v>230</v>
      </c>
      <c r="L363" s="421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19" t="s">
        <v>233</v>
      </c>
      <c r="E366" s="420"/>
      <c r="F366" s="420"/>
      <c r="G366" s="420"/>
      <c r="H366" s="126"/>
      <c r="I366" s="127" t="s">
        <v>229</v>
      </c>
      <c r="K366" s="421" t="s">
        <v>230</v>
      </c>
      <c r="L366" s="42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19685039370078741" right="0.19685039370078741" top="0" bottom="0.15748031496062992" header="0" footer="0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99"/>
  <sheetViews>
    <sheetView showRuler="0" zoomScaleNormal="100" workbookViewId="0">
      <selection activeCell="G99" sqref="G99"/>
    </sheetView>
  </sheetViews>
  <sheetFormatPr defaultRowHeight="15"/>
  <cols>
    <col min="1" max="2" width="1.85546875" style="327" customWidth="1"/>
    <col min="3" max="3" width="1.5703125" style="327" customWidth="1"/>
    <col min="4" max="4" width="2.28515625" style="327" customWidth="1"/>
    <col min="5" max="5" width="2" style="327" customWidth="1"/>
    <col min="6" max="6" width="2.42578125" style="327" customWidth="1"/>
    <col min="7" max="7" width="35.85546875" style="327" customWidth="1"/>
    <col min="8" max="8" width="3.42578125" style="327" customWidth="1"/>
    <col min="9" max="9" width="11.85546875" style="327" customWidth="1"/>
    <col min="10" max="10" width="12.42578125" style="327" customWidth="1"/>
    <col min="11" max="11" width="13.28515625" style="327" customWidth="1"/>
    <col min="12" max="12" width="9.140625" style="327"/>
  </cols>
  <sheetData>
    <row r="1" spans="1:11" s="324" customFormat="1">
      <c r="H1" s="325" t="s">
        <v>410</v>
      </c>
      <c r="I1" s="326"/>
      <c r="J1" s="327"/>
    </row>
    <row r="2" spans="1:11" s="324" customFormat="1">
      <c r="H2" s="325" t="s">
        <v>411</v>
      </c>
      <c r="I2" s="326"/>
      <c r="J2" s="327"/>
    </row>
    <row r="3" spans="1:11" s="324" customFormat="1" ht="15.75" customHeight="1">
      <c r="H3" s="325" t="s">
        <v>412</v>
      </c>
      <c r="I3" s="326"/>
      <c r="J3" s="328"/>
    </row>
    <row r="4" spans="1:11" s="324" customFormat="1" ht="15.75" customHeight="1">
      <c r="H4" s="329"/>
      <c r="I4" s="327"/>
      <c r="J4" s="328"/>
    </row>
    <row r="5" spans="1:11" s="324" customFormat="1" ht="14.25" customHeight="1">
      <c r="B5" s="330"/>
      <c r="C5" s="330"/>
      <c r="D5" s="330"/>
      <c r="E5" s="330"/>
      <c r="G5" s="451" t="s">
        <v>413</v>
      </c>
      <c r="H5" s="451"/>
      <c r="I5" s="451"/>
      <c r="J5" s="451"/>
      <c r="K5" s="451"/>
    </row>
    <row r="6" spans="1:11" s="324" customFormat="1" ht="14.25" customHeight="1">
      <c r="B6" s="330"/>
      <c r="C6" s="330"/>
      <c r="D6" s="330"/>
      <c r="E6" s="330"/>
      <c r="G6" s="452" t="s">
        <v>6</v>
      </c>
      <c r="H6" s="452"/>
      <c r="I6" s="452"/>
      <c r="J6" s="452"/>
      <c r="K6" s="452"/>
    </row>
    <row r="7" spans="1:11" s="324" customFormat="1" ht="12" customHeight="1">
      <c r="A7" s="330"/>
      <c r="B7" s="330"/>
      <c r="C7" s="330"/>
      <c r="D7" s="330"/>
      <c r="E7" s="331"/>
      <c r="F7" s="331"/>
      <c r="G7" s="453" t="s">
        <v>7</v>
      </c>
      <c r="H7" s="453"/>
      <c r="I7" s="453"/>
      <c r="J7" s="453"/>
      <c r="K7" s="453"/>
    </row>
    <row r="8" spans="1:11" s="324" customFormat="1" ht="10.5" customHeight="1">
      <c r="A8" s="330"/>
      <c r="B8" s="330"/>
      <c r="C8" s="330"/>
      <c r="D8" s="330"/>
      <c r="E8" s="330"/>
      <c r="F8" s="332"/>
      <c r="G8" s="449"/>
      <c r="H8" s="449"/>
      <c r="I8" s="438"/>
      <c r="J8" s="438"/>
      <c r="K8" s="438"/>
    </row>
    <row r="9" spans="1:11" s="324" customFormat="1" ht="13.5" customHeight="1">
      <c r="A9" s="454" t="s">
        <v>414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</row>
    <row r="10" spans="1:11" s="324" customFormat="1" ht="9.75" customHeight="1">
      <c r="A10" s="333"/>
      <c r="B10" s="334"/>
      <c r="C10" s="334"/>
      <c r="D10" s="334"/>
      <c r="E10" s="334"/>
      <c r="F10" s="334"/>
      <c r="G10" s="334"/>
      <c r="H10" s="334"/>
      <c r="I10" s="334"/>
      <c r="J10" s="334"/>
      <c r="K10" s="334"/>
    </row>
    <row r="11" spans="1:11" s="324" customFormat="1" ht="12.75" customHeight="1">
      <c r="A11" s="439" t="s">
        <v>332</v>
      </c>
      <c r="B11" s="438"/>
      <c r="C11" s="438"/>
      <c r="D11" s="438"/>
      <c r="E11" s="438"/>
      <c r="F11" s="438"/>
      <c r="G11" s="438"/>
      <c r="H11" s="438"/>
      <c r="I11" s="438"/>
      <c r="J11" s="438"/>
      <c r="K11" s="438"/>
    </row>
    <row r="12" spans="1:11" s="324" customFormat="1" ht="12.75" customHeight="1">
      <c r="A12" s="333"/>
      <c r="B12" s="334"/>
      <c r="C12" s="334"/>
      <c r="D12" s="334"/>
      <c r="E12" s="334"/>
      <c r="F12" s="334"/>
      <c r="G12" s="438" t="s">
        <v>10</v>
      </c>
      <c r="H12" s="438"/>
      <c r="I12" s="438"/>
      <c r="J12" s="438"/>
      <c r="K12" s="438"/>
    </row>
    <row r="13" spans="1:11" s="324" customFormat="1" ht="11.25" customHeight="1">
      <c r="A13" s="333"/>
      <c r="B13" s="334"/>
      <c r="C13" s="334"/>
      <c r="D13" s="334"/>
      <c r="E13" s="334"/>
      <c r="F13" s="334"/>
      <c r="G13" s="438" t="s">
        <v>11</v>
      </c>
      <c r="H13" s="438"/>
      <c r="I13" s="438"/>
      <c r="J13" s="438"/>
      <c r="K13" s="438"/>
    </row>
    <row r="14" spans="1:11" s="324" customFormat="1" ht="11.25" customHeight="1">
      <c r="A14" s="333"/>
      <c r="B14" s="334"/>
      <c r="C14" s="334"/>
      <c r="D14" s="334"/>
      <c r="E14" s="334"/>
      <c r="F14" s="334"/>
      <c r="G14" s="332"/>
      <c r="H14" s="332"/>
      <c r="I14" s="332"/>
      <c r="J14" s="332"/>
      <c r="K14" s="332"/>
    </row>
    <row r="15" spans="1:11" s="324" customFormat="1" ht="12.75" customHeight="1">
      <c r="A15" s="439" t="s">
        <v>12</v>
      </c>
      <c r="B15" s="438"/>
      <c r="C15" s="438"/>
      <c r="D15" s="438"/>
      <c r="E15" s="438"/>
      <c r="F15" s="438"/>
      <c r="G15" s="438"/>
      <c r="H15" s="438"/>
      <c r="I15" s="438"/>
      <c r="J15" s="438"/>
      <c r="K15" s="438"/>
    </row>
    <row r="16" spans="1:11" s="324" customFormat="1" ht="12.75" customHeight="1">
      <c r="A16" s="332" t="s">
        <v>415</v>
      </c>
      <c r="B16" s="332"/>
      <c r="C16" s="332"/>
      <c r="D16" s="332"/>
      <c r="E16" s="332"/>
      <c r="F16" s="332"/>
      <c r="G16" s="438" t="s">
        <v>416</v>
      </c>
      <c r="H16" s="438"/>
      <c r="I16" s="440"/>
      <c r="J16" s="440"/>
      <c r="K16" s="440"/>
    </row>
    <row r="17" spans="1:11" s="324" customFormat="1" ht="12.75" customHeight="1">
      <c r="A17" s="335"/>
      <c r="B17" s="332"/>
      <c r="C17" s="332"/>
      <c r="D17" s="332"/>
      <c r="E17" s="332"/>
      <c r="F17" s="332"/>
      <c r="G17" s="332" t="s">
        <v>417</v>
      </c>
      <c r="H17" s="332"/>
      <c r="K17" s="336"/>
    </row>
    <row r="18" spans="1:11" s="324" customFormat="1" ht="12" customHeight="1">
      <c r="A18" s="438"/>
      <c r="B18" s="438"/>
      <c r="C18" s="438"/>
      <c r="D18" s="438"/>
      <c r="E18" s="438"/>
      <c r="F18" s="438"/>
      <c r="G18" s="438"/>
      <c r="H18" s="438"/>
      <c r="I18" s="438"/>
      <c r="J18" s="438"/>
      <c r="K18" s="438"/>
    </row>
    <row r="19" spans="1:11" s="324" customFormat="1" ht="12.75" customHeight="1">
      <c r="A19" s="335"/>
      <c r="B19" s="332"/>
      <c r="C19" s="332"/>
      <c r="D19" s="332"/>
      <c r="E19" s="332"/>
      <c r="F19" s="332"/>
      <c r="G19" s="332"/>
      <c r="H19" s="332"/>
      <c r="I19" s="337"/>
      <c r="J19" s="338"/>
      <c r="K19" s="339" t="s">
        <v>15</v>
      </c>
    </row>
    <row r="20" spans="1:11" s="324" customFormat="1" ht="13.5" customHeight="1">
      <c r="A20" s="335"/>
      <c r="B20" s="332"/>
      <c r="C20" s="332"/>
      <c r="D20" s="332"/>
      <c r="E20" s="332"/>
      <c r="F20" s="332"/>
      <c r="G20" s="332"/>
      <c r="H20" s="332"/>
      <c r="I20" s="340"/>
      <c r="J20" s="340" t="s">
        <v>418</v>
      </c>
      <c r="K20" s="341" t="s">
        <v>19</v>
      </c>
    </row>
    <row r="21" spans="1:11" s="324" customFormat="1" ht="11.25" customHeight="1">
      <c r="A21" s="335"/>
      <c r="B21" s="332"/>
      <c r="C21" s="332"/>
      <c r="D21" s="332"/>
      <c r="E21" s="332"/>
      <c r="F21" s="332"/>
      <c r="G21" s="332"/>
      <c r="H21" s="332"/>
      <c r="I21" s="340"/>
      <c r="J21" s="340" t="s">
        <v>17</v>
      </c>
      <c r="K21" s="341"/>
    </row>
    <row r="22" spans="1:11" s="324" customFormat="1" ht="12" customHeight="1">
      <c r="A22" s="335"/>
      <c r="B22" s="332"/>
      <c r="C22" s="332"/>
      <c r="D22" s="332"/>
      <c r="E22" s="332"/>
      <c r="F22" s="332"/>
      <c r="G22" s="332" t="s">
        <v>333</v>
      </c>
      <c r="H22" s="332"/>
      <c r="I22" s="342"/>
      <c r="J22" s="340" t="s">
        <v>18</v>
      </c>
      <c r="K22" s="341"/>
    </row>
    <row r="23" spans="1:11" s="324" customFormat="1" ht="11.25" customHeight="1">
      <c r="A23" s="330"/>
      <c r="B23" s="330"/>
      <c r="C23" s="330"/>
      <c r="D23" s="330"/>
      <c r="E23" s="330"/>
      <c r="F23" s="330"/>
      <c r="G23" s="332"/>
      <c r="H23" s="332"/>
      <c r="I23" s="343"/>
      <c r="J23" s="343"/>
      <c r="K23" s="344"/>
    </row>
    <row r="24" spans="1:11" s="324" customFormat="1" ht="11.25" customHeight="1">
      <c r="A24" s="330"/>
      <c r="B24" s="330"/>
      <c r="C24" s="330"/>
      <c r="D24" s="330"/>
      <c r="E24" s="330"/>
      <c r="F24" s="330"/>
      <c r="G24" s="345"/>
      <c r="H24" s="332"/>
      <c r="I24" s="343"/>
      <c r="J24" s="343"/>
      <c r="K24" s="342" t="s">
        <v>334</v>
      </c>
    </row>
    <row r="25" spans="1:11" s="324" customFormat="1" ht="12" customHeight="1">
      <c r="A25" s="441" t="s">
        <v>25</v>
      </c>
      <c r="B25" s="442"/>
      <c r="C25" s="442"/>
      <c r="D25" s="442"/>
      <c r="E25" s="442"/>
      <c r="F25" s="442"/>
      <c r="G25" s="441" t="s">
        <v>26</v>
      </c>
      <c r="H25" s="441" t="s">
        <v>419</v>
      </c>
      <c r="I25" s="443" t="s">
        <v>335</v>
      </c>
      <c r="J25" s="444"/>
      <c r="K25" s="444"/>
    </row>
    <row r="26" spans="1:11" s="324" customFormat="1" ht="12" customHeight="1">
      <c r="A26" s="442"/>
      <c r="B26" s="442"/>
      <c r="C26" s="442"/>
      <c r="D26" s="442"/>
      <c r="E26" s="442"/>
      <c r="F26" s="442"/>
      <c r="G26" s="441"/>
      <c r="H26" s="441"/>
      <c r="I26" s="445" t="s">
        <v>336</v>
      </c>
      <c r="J26" s="445"/>
      <c r="K26" s="446"/>
    </row>
    <row r="27" spans="1:11" s="324" customFormat="1" ht="25.5" customHeight="1">
      <c r="A27" s="442"/>
      <c r="B27" s="442"/>
      <c r="C27" s="442"/>
      <c r="D27" s="442"/>
      <c r="E27" s="442"/>
      <c r="F27" s="442"/>
      <c r="G27" s="441"/>
      <c r="H27" s="441"/>
      <c r="I27" s="441" t="s">
        <v>337</v>
      </c>
      <c r="J27" s="441" t="s">
        <v>338</v>
      </c>
      <c r="K27" s="447"/>
    </row>
    <row r="28" spans="1:11" s="324" customFormat="1" ht="38.25" customHeight="1">
      <c r="A28" s="442"/>
      <c r="B28" s="442"/>
      <c r="C28" s="442"/>
      <c r="D28" s="442"/>
      <c r="E28" s="442"/>
      <c r="F28" s="442"/>
      <c r="G28" s="441"/>
      <c r="H28" s="441"/>
      <c r="I28" s="441"/>
      <c r="J28" s="346" t="s">
        <v>339</v>
      </c>
      <c r="K28" s="346" t="s">
        <v>420</v>
      </c>
    </row>
    <row r="29" spans="1:11" s="324" customFormat="1" ht="12" customHeight="1">
      <c r="A29" s="448">
        <v>1</v>
      </c>
      <c r="B29" s="448"/>
      <c r="C29" s="448"/>
      <c r="D29" s="448"/>
      <c r="E29" s="448"/>
      <c r="F29" s="448"/>
      <c r="G29" s="347">
        <v>2</v>
      </c>
      <c r="H29" s="347">
        <v>3</v>
      </c>
      <c r="I29" s="347">
        <v>4</v>
      </c>
      <c r="J29" s="347">
        <v>5</v>
      </c>
      <c r="K29" s="347">
        <v>6</v>
      </c>
    </row>
    <row r="30" spans="1:11" s="324" customFormat="1" ht="12" customHeight="1">
      <c r="A30" s="348">
        <v>2</v>
      </c>
      <c r="B30" s="348"/>
      <c r="C30" s="349"/>
      <c r="D30" s="349"/>
      <c r="E30" s="349"/>
      <c r="F30" s="349"/>
      <c r="G30" s="350" t="s">
        <v>421</v>
      </c>
      <c r="H30" s="351">
        <v>1</v>
      </c>
      <c r="I30" s="352">
        <f>I31+I37+I39+I42+I47+I59+I65+I74+I80</f>
        <v>1384.78</v>
      </c>
      <c r="J30" s="352">
        <f>J31+J37+J39+J42+J47+J59+J65+J74+J80</f>
        <v>1785.11</v>
      </c>
      <c r="K30" s="352">
        <f>K31+K37+K39+K42+K47+K59+K65+K74+K80</f>
        <v>0</v>
      </c>
    </row>
    <row r="31" spans="1:11" s="354" customFormat="1" ht="12" hidden="1" customHeight="1" collapsed="1">
      <c r="A31" s="348">
        <v>2</v>
      </c>
      <c r="B31" s="348">
        <v>1</v>
      </c>
      <c r="C31" s="348"/>
      <c r="D31" s="348"/>
      <c r="E31" s="348"/>
      <c r="F31" s="348"/>
      <c r="G31" s="353" t="s">
        <v>37</v>
      </c>
      <c r="H31" s="351">
        <v>2</v>
      </c>
      <c r="I31" s="352">
        <f>I32+I36</f>
        <v>0</v>
      </c>
      <c r="J31" s="352">
        <f>J32+J36</f>
        <v>0</v>
      </c>
      <c r="K31" s="352">
        <f>K32+K36</f>
        <v>0</v>
      </c>
    </row>
    <row r="32" spans="1:11" s="324" customFormat="1" ht="12" hidden="1" customHeight="1" collapsed="1">
      <c r="A32" s="349">
        <v>2</v>
      </c>
      <c r="B32" s="349">
        <v>1</v>
      </c>
      <c r="C32" s="349">
        <v>1</v>
      </c>
      <c r="D32" s="349"/>
      <c r="E32" s="349"/>
      <c r="F32" s="349"/>
      <c r="G32" s="355" t="s">
        <v>422</v>
      </c>
      <c r="H32" s="347">
        <v>3</v>
      </c>
      <c r="I32" s="356">
        <f>I33+I35</f>
        <v>0</v>
      </c>
      <c r="J32" s="356">
        <f>J33+J35</f>
        <v>0</v>
      </c>
      <c r="K32" s="356">
        <f>K33+K35</f>
        <v>0</v>
      </c>
    </row>
    <row r="33" spans="1:11" s="324" customFormat="1" ht="12" hidden="1" customHeight="1" collapsed="1">
      <c r="A33" s="349">
        <v>2</v>
      </c>
      <c r="B33" s="349">
        <v>1</v>
      </c>
      <c r="C33" s="349">
        <v>1</v>
      </c>
      <c r="D33" s="349">
        <v>1</v>
      </c>
      <c r="E33" s="349">
        <v>1</v>
      </c>
      <c r="F33" s="349">
        <v>1</v>
      </c>
      <c r="G33" s="355" t="s">
        <v>341</v>
      </c>
      <c r="H33" s="347">
        <v>4</v>
      </c>
      <c r="I33" s="356"/>
      <c r="J33" s="356"/>
      <c r="K33" s="356"/>
    </row>
    <row r="34" spans="1:11" s="324" customFormat="1" ht="12" hidden="1" customHeight="1" collapsed="1">
      <c r="A34" s="349"/>
      <c r="B34" s="349"/>
      <c r="C34" s="349"/>
      <c r="D34" s="349"/>
      <c r="E34" s="349"/>
      <c r="F34" s="349"/>
      <c r="G34" s="355" t="s">
        <v>342</v>
      </c>
      <c r="H34" s="347">
        <v>5</v>
      </c>
      <c r="I34" s="356"/>
      <c r="J34" s="356"/>
      <c r="K34" s="356"/>
    </row>
    <row r="35" spans="1:11" s="324" customFormat="1" ht="12" hidden="1" customHeight="1" collapsed="1">
      <c r="A35" s="349">
        <v>2</v>
      </c>
      <c r="B35" s="349">
        <v>1</v>
      </c>
      <c r="C35" s="349">
        <v>1</v>
      </c>
      <c r="D35" s="349">
        <v>1</v>
      </c>
      <c r="E35" s="349">
        <v>2</v>
      </c>
      <c r="F35" s="349">
        <v>1</v>
      </c>
      <c r="G35" s="355" t="s">
        <v>40</v>
      </c>
      <c r="H35" s="347">
        <v>6</v>
      </c>
      <c r="I35" s="356"/>
      <c r="J35" s="356"/>
      <c r="K35" s="356"/>
    </row>
    <row r="36" spans="1:11" s="324" customFormat="1" ht="12" hidden="1" customHeight="1" collapsed="1">
      <c r="A36" s="349">
        <v>2</v>
      </c>
      <c r="B36" s="349">
        <v>1</v>
      </c>
      <c r="C36" s="349">
        <v>2</v>
      </c>
      <c r="D36" s="349"/>
      <c r="E36" s="349"/>
      <c r="F36" s="349"/>
      <c r="G36" s="355" t="s">
        <v>41</v>
      </c>
      <c r="H36" s="347">
        <v>7</v>
      </c>
      <c r="I36" s="356"/>
      <c r="J36" s="356"/>
      <c r="K36" s="356"/>
    </row>
    <row r="37" spans="1:11" s="354" customFormat="1" ht="12" customHeight="1">
      <c r="A37" s="348">
        <v>2</v>
      </c>
      <c r="B37" s="348">
        <v>2</v>
      </c>
      <c r="C37" s="348"/>
      <c r="D37" s="348"/>
      <c r="E37" s="348"/>
      <c r="F37" s="348"/>
      <c r="G37" s="353" t="s">
        <v>423</v>
      </c>
      <c r="H37" s="351">
        <v>8</v>
      </c>
      <c r="I37" s="357">
        <f>I38</f>
        <v>1384.78</v>
      </c>
      <c r="J37" s="357">
        <f>J38</f>
        <v>1785.11</v>
      </c>
      <c r="K37" s="357">
        <f>K38</f>
        <v>0</v>
      </c>
    </row>
    <row r="38" spans="1:11" s="324" customFormat="1" ht="12" customHeight="1">
      <c r="A38" s="349">
        <v>2</v>
      </c>
      <c r="B38" s="349">
        <v>2</v>
      </c>
      <c r="C38" s="349">
        <v>1</v>
      </c>
      <c r="D38" s="349"/>
      <c r="E38" s="349"/>
      <c r="F38" s="349"/>
      <c r="G38" s="355" t="s">
        <v>423</v>
      </c>
      <c r="H38" s="347">
        <v>9</v>
      </c>
      <c r="I38" s="356">
        <v>1384.78</v>
      </c>
      <c r="J38" s="356">
        <v>1785.11</v>
      </c>
      <c r="K38" s="356"/>
    </row>
    <row r="39" spans="1:11" s="354" customFormat="1" ht="12" hidden="1" customHeight="1" collapsed="1">
      <c r="A39" s="348">
        <v>2</v>
      </c>
      <c r="B39" s="348">
        <v>3</v>
      </c>
      <c r="C39" s="348"/>
      <c r="D39" s="348"/>
      <c r="E39" s="348"/>
      <c r="F39" s="348"/>
      <c r="G39" s="353" t="s">
        <v>58</v>
      </c>
      <c r="H39" s="351">
        <v>10</v>
      </c>
      <c r="I39" s="352">
        <f>I40+I41</f>
        <v>0</v>
      </c>
      <c r="J39" s="352">
        <f>J40+J41</f>
        <v>0</v>
      </c>
      <c r="K39" s="352">
        <f>K40+K41</f>
        <v>0</v>
      </c>
    </row>
    <row r="40" spans="1:11" s="324" customFormat="1" ht="12" hidden="1" customHeight="1" collapsed="1">
      <c r="A40" s="349">
        <v>2</v>
      </c>
      <c r="B40" s="349">
        <v>3</v>
      </c>
      <c r="C40" s="349">
        <v>1</v>
      </c>
      <c r="D40" s="349"/>
      <c r="E40" s="349"/>
      <c r="F40" s="349"/>
      <c r="G40" s="355" t="s">
        <v>59</v>
      </c>
      <c r="H40" s="347">
        <v>11</v>
      </c>
      <c r="I40" s="356"/>
      <c r="J40" s="356"/>
      <c r="K40" s="356"/>
    </row>
    <row r="41" spans="1:11" s="324" customFormat="1" ht="12" hidden="1" customHeight="1" collapsed="1">
      <c r="A41" s="349">
        <v>2</v>
      </c>
      <c r="B41" s="349">
        <v>3</v>
      </c>
      <c r="C41" s="349">
        <v>2</v>
      </c>
      <c r="D41" s="349"/>
      <c r="E41" s="349"/>
      <c r="F41" s="349"/>
      <c r="G41" s="355" t="s">
        <v>70</v>
      </c>
      <c r="H41" s="347">
        <v>12</v>
      </c>
      <c r="I41" s="356"/>
      <c r="J41" s="356"/>
      <c r="K41" s="356"/>
    </row>
    <row r="42" spans="1:11" s="354" customFormat="1" ht="12" hidden="1" customHeight="1" collapsed="1">
      <c r="A42" s="348">
        <v>2</v>
      </c>
      <c r="B42" s="348">
        <v>4</v>
      </c>
      <c r="C42" s="348"/>
      <c r="D42" s="348"/>
      <c r="E42" s="348"/>
      <c r="F42" s="348"/>
      <c r="G42" s="353" t="s">
        <v>71</v>
      </c>
      <c r="H42" s="351">
        <v>13</v>
      </c>
      <c r="I42" s="352">
        <f>I43</f>
        <v>0</v>
      </c>
      <c r="J42" s="352">
        <f>J43</f>
        <v>0</v>
      </c>
      <c r="K42" s="352">
        <f>K43</f>
        <v>0</v>
      </c>
    </row>
    <row r="43" spans="1:11" s="324" customFormat="1" ht="12" hidden="1" customHeight="1" collapsed="1">
      <c r="A43" s="349">
        <v>2</v>
      </c>
      <c r="B43" s="349">
        <v>4</v>
      </c>
      <c r="C43" s="349">
        <v>1</v>
      </c>
      <c r="D43" s="349"/>
      <c r="E43" s="349"/>
      <c r="F43" s="349"/>
      <c r="G43" s="355" t="s">
        <v>424</v>
      </c>
      <c r="H43" s="347">
        <v>14</v>
      </c>
      <c r="I43" s="356">
        <f>I44+I45+I46</f>
        <v>0</v>
      </c>
      <c r="J43" s="356">
        <f>J44+J45+J46</f>
        <v>0</v>
      </c>
      <c r="K43" s="356">
        <f>K44+K45+K46</f>
        <v>0</v>
      </c>
    </row>
    <row r="44" spans="1:11" s="324" customFormat="1" ht="12" hidden="1" customHeight="1" collapsed="1">
      <c r="A44" s="349">
        <v>2</v>
      </c>
      <c r="B44" s="349">
        <v>4</v>
      </c>
      <c r="C44" s="349">
        <v>1</v>
      </c>
      <c r="D44" s="349">
        <v>1</v>
      </c>
      <c r="E44" s="349">
        <v>1</v>
      </c>
      <c r="F44" s="349">
        <v>1</v>
      </c>
      <c r="G44" s="355" t="s">
        <v>73</v>
      </c>
      <c r="H44" s="347">
        <v>15</v>
      </c>
      <c r="I44" s="356"/>
      <c r="J44" s="356"/>
      <c r="K44" s="356"/>
    </row>
    <row r="45" spans="1:11" s="324" customFormat="1" ht="12" hidden="1" customHeight="1" collapsed="1">
      <c r="A45" s="349">
        <v>2</v>
      </c>
      <c r="B45" s="349">
        <v>4</v>
      </c>
      <c r="C45" s="349">
        <v>1</v>
      </c>
      <c r="D45" s="349">
        <v>1</v>
      </c>
      <c r="E45" s="349">
        <v>1</v>
      </c>
      <c r="F45" s="349">
        <v>2</v>
      </c>
      <c r="G45" s="355" t="s">
        <v>74</v>
      </c>
      <c r="H45" s="347">
        <v>16</v>
      </c>
      <c r="I45" s="356"/>
      <c r="J45" s="356"/>
      <c r="K45" s="356"/>
    </row>
    <row r="46" spans="1:11" s="324" customFormat="1" ht="12" hidden="1" customHeight="1" collapsed="1">
      <c r="A46" s="349">
        <v>2</v>
      </c>
      <c r="B46" s="349">
        <v>4</v>
      </c>
      <c r="C46" s="349">
        <v>1</v>
      </c>
      <c r="D46" s="349">
        <v>1</v>
      </c>
      <c r="E46" s="349">
        <v>1</v>
      </c>
      <c r="F46" s="349">
        <v>3</v>
      </c>
      <c r="G46" s="355" t="s">
        <v>75</v>
      </c>
      <c r="H46" s="347">
        <v>17</v>
      </c>
      <c r="I46" s="356"/>
      <c r="J46" s="356"/>
      <c r="K46" s="356"/>
    </row>
    <row r="47" spans="1:11" s="354" customFormat="1" ht="12" hidden="1" customHeight="1" collapsed="1">
      <c r="A47" s="348">
        <v>2</v>
      </c>
      <c r="B47" s="348">
        <v>5</v>
      </c>
      <c r="C47" s="348"/>
      <c r="D47" s="348"/>
      <c r="E47" s="348"/>
      <c r="F47" s="348"/>
      <c r="G47" s="353" t="s">
        <v>76</v>
      </c>
      <c r="H47" s="351">
        <v>18</v>
      </c>
      <c r="I47" s="352">
        <f>I48+I51+I54</f>
        <v>0</v>
      </c>
      <c r="J47" s="352">
        <f>J48+J51+J54</f>
        <v>0</v>
      </c>
      <c r="K47" s="352">
        <f>K48+K51+K54</f>
        <v>0</v>
      </c>
    </row>
    <row r="48" spans="1:11" s="324" customFormat="1" ht="12" hidden="1" customHeight="1" collapsed="1">
      <c r="A48" s="349">
        <v>2</v>
      </c>
      <c r="B48" s="349">
        <v>5</v>
      </c>
      <c r="C48" s="349">
        <v>1</v>
      </c>
      <c r="D48" s="349"/>
      <c r="E48" s="349"/>
      <c r="F48" s="349"/>
      <c r="G48" s="355" t="s">
        <v>77</v>
      </c>
      <c r="H48" s="347">
        <v>19</v>
      </c>
      <c r="I48" s="356">
        <f>I49+I50</f>
        <v>0</v>
      </c>
      <c r="J48" s="356">
        <f>J49+J50</f>
        <v>0</v>
      </c>
      <c r="K48" s="356">
        <f>K49+K50</f>
        <v>0</v>
      </c>
    </row>
    <row r="49" spans="1:11" s="324" customFormat="1" ht="24" hidden="1" customHeight="1" collapsed="1">
      <c r="A49" s="349">
        <v>2</v>
      </c>
      <c r="B49" s="349">
        <v>5</v>
      </c>
      <c r="C49" s="349">
        <v>1</v>
      </c>
      <c r="D49" s="349">
        <v>1</v>
      </c>
      <c r="E49" s="349">
        <v>1</v>
      </c>
      <c r="F49" s="349">
        <v>1</v>
      </c>
      <c r="G49" s="355" t="s">
        <v>78</v>
      </c>
      <c r="H49" s="347">
        <v>20</v>
      </c>
      <c r="I49" s="356"/>
      <c r="J49" s="356"/>
      <c r="K49" s="356"/>
    </row>
    <row r="50" spans="1:11" s="324" customFormat="1" ht="12" hidden="1" customHeight="1" collapsed="1">
      <c r="A50" s="349">
        <v>2</v>
      </c>
      <c r="B50" s="349">
        <v>5</v>
      </c>
      <c r="C50" s="349">
        <v>1</v>
      </c>
      <c r="D50" s="349">
        <v>1</v>
      </c>
      <c r="E50" s="349">
        <v>1</v>
      </c>
      <c r="F50" s="349">
        <v>2</v>
      </c>
      <c r="G50" s="355" t="s">
        <v>79</v>
      </c>
      <c r="H50" s="347">
        <v>21</v>
      </c>
      <c r="I50" s="356"/>
      <c r="J50" s="356"/>
      <c r="K50" s="356"/>
    </row>
    <row r="51" spans="1:11" s="324" customFormat="1" ht="12" hidden="1" customHeight="1" collapsed="1">
      <c r="A51" s="349">
        <v>2</v>
      </c>
      <c r="B51" s="349">
        <v>5</v>
      </c>
      <c r="C51" s="349">
        <v>2</v>
      </c>
      <c r="D51" s="349"/>
      <c r="E51" s="349"/>
      <c r="F51" s="349"/>
      <c r="G51" s="355" t="s">
        <v>80</v>
      </c>
      <c r="H51" s="347">
        <v>22</v>
      </c>
      <c r="I51" s="356">
        <f>I52+I53</f>
        <v>0</v>
      </c>
      <c r="J51" s="356">
        <f>J52+J53</f>
        <v>0</v>
      </c>
      <c r="K51" s="356">
        <f>K52+K53</f>
        <v>0</v>
      </c>
    </row>
    <row r="52" spans="1:11" s="324" customFormat="1" ht="24" hidden="1" customHeight="1" collapsed="1">
      <c r="A52" s="349">
        <v>2</v>
      </c>
      <c r="B52" s="349">
        <v>5</v>
      </c>
      <c r="C52" s="349">
        <v>2</v>
      </c>
      <c r="D52" s="349">
        <v>1</v>
      </c>
      <c r="E52" s="349">
        <v>1</v>
      </c>
      <c r="F52" s="349">
        <v>1</v>
      </c>
      <c r="G52" s="355" t="s">
        <v>81</v>
      </c>
      <c r="H52" s="347">
        <v>23</v>
      </c>
      <c r="I52" s="356"/>
      <c r="J52" s="356"/>
      <c r="K52" s="356"/>
    </row>
    <row r="53" spans="1:11" s="324" customFormat="1" ht="12" hidden="1" customHeight="1" collapsed="1">
      <c r="A53" s="349">
        <v>2</v>
      </c>
      <c r="B53" s="349">
        <v>5</v>
      </c>
      <c r="C53" s="349">
        <v>2</v>
      </c>
      <c r="D53" s="349">
        <v>1</v>
      </c>
      <c r="E53" s="349">
        <v>1</v>
      </c>
      <c r="F53" s="349">
        <v>2</v>
      </c>
      <c r="G53" s="355" t="s">
        <v>343</v>
      </c>
      <c r="H53" s="347">
        <v>24</v>
      </c>
      <c r="I53" s="356"/>
      <c r="J53" s="356"/>
      <c r="K53" s="356"/>
    </row>
    <row r="54" spans="1:11" s="324" customFormat="1" ht="12" hidden="1" customHeight="1" collapsed="1">
      <c r="A54" s="349">
        <v>2</v>
      </c>
      <c r="B54" s="349">
        <v>5</v>
      </c>
      <c r="C54" s="349">
        <v>3</v>
      </c>
      <c r="D54" s="349"/>
      <c r="E54" s="349"/>
      <c r="F54" s="349"/>
      <c r="G54" s="355" t="s">
        <v>83</v>
      </c>
      <c r="H54" s="347">
        <v>25</v>
      </c>
      <c r="I54" s="356">
        <f>I55+I56+I57+I58</f>
        <v>0</v>
      </c>
      <c r="J54" s="356">
        <f>J55+J56+J57+J58</f>
        <v>0</v>
      </c>
      <c r="K54" s="356">
        <f>K55+K56+K57+K58</f>
        <v>0</v>
      </c>
    </row>
    <row r="55" spans="1:11" s="324" customFormat="1" ht="24" hidden="1" customHeight="1" collapsed="1">
      <c r="A55" s="349">
        <v>2</v>
      </c>
      <c r="B55" s="349">
        <v>5</v>
      </c>
      <c r="C55" s="349">
        <v>3</v>
      </c>
      <c r="D55" s="349">
        <v>1</v>
      </c>
      <c r="E55" s="349">
        <v>1</v>
      </c>
      <c r="F55" s="349">
        <v>1</v>
      </c>
      <c r="G55" s="355" t="s">
        <v>84</v>
      </c>
      <c r="H55" s="347">
        <v>26</v>
      </c>
      <c r="I55" s="356"/>
      <c r="J55" s="356"/>
      <c r="K55" s="356"/>
    </row>
    <row r="56" spans="1:11" s="324" customFormat="1" ht="12" hidden="1" customHeight="1" collapsed="1">
      <c r="A56" s="349">
        <v>2</v>
      </c>
      <c r="B56" s="349">
        <v>5</v>
      </c>
      <c r="C56" s="349">
        <v>3</v>
      </c>
      <c r="D56" s="349">
        <v>1</v>
      </c>
      <c r="E56" s="349">
        <v>1</v>
      </c>
      <c r="F56" s="349">
        <v>2</v>
      </c>
      <c r="G56" s="355" t="s">
        <v>85</v>
      </c>
      <c r="H56" s="347">
        <v>27</v>
      </c>
      <c r="I56" s="356"/>
      <c r="J56" s="356"/>
      <c r="K56" s="356"/>
    </row>
    <row r="57" spans="1:11" s="324" customFormat="1" ht="24" hidden="1" customHeight="1" collapsed="1">
      <c r="A57" s="349">
        <v>2</v>
      </c>
      <c r="B57" s="349">
        <v>5</v>
      </c>
      <c r="C57" s="349">
        <v>3</v>
      </c>
      <c r="D57" s="349">
        <v>2</v>
      </c>
      <c r="E57" s="349">
        <v>1</v>
      </c>
      <c r="F57" s="349">
        <v>1</v>
      </c>
      <c r="G57" s="358" t="s">
        <v>86</v>
      </c>
      <c r="H57" s="347">
        <v>28</v>
      </c>
      <c r="I57" s="356"/>
      <c r="J57" s="356"/>
      <c r="K57" s="356"/>
    </row>
    <row r="58" spans="1:11" s="324" customFormat="1" ht="12" hidden="1" customHeight="1" collapsed="1">
      <c r="A58" s="349">
        <v>2</v>
      </c>
      <c r="B58" s="349">
        <v>5</v>
      </c>
      <c r="C58" s="349">
        <v>3</v>
      </c>
      <c r="D58" s="349">
        <v>2</v>
      </c>
      <c r="E58" s="349">
        <v>1</v>
      </c>
      <c r="F58" s="349">
        <v>2</v>
      </c>
      <c r="G58" s="358" t="s">
        <v>87</v>
      </c>
      <c r="H58" s="347">
        <v>29</v>
      </c>
      <c r="I58" s="356"/>
      <c r="J58" s="356"/>
      <c r="K58" s="356"/>
    </row>
    <row r="59" spans="1:11" s="354" customFormat="1" ht="12" hidden="1" customHeight="1" collapsed="1">
      <c r="A59" s="348">
        <v>2</v>
      </c>
      <c r="B59" s="348">
        <v>6</v>
      </c>
      <c r="C59" s="348"/>
      <c r="D59" s="348"/>
      <c r="E59" s="348"/>
      <c r="F59" s="348"/>
      <c r="G59" s="353" t="s">
        <v>88</v>
      </c>
      <c r="H59" s="351">
        <v>30</v>
      </c>
      <c r="I59" s="352">
        <f>I60+I61+I62+I63+I64</f>
        <v>0</v>
      </c>
      <c r="J59" s="352">
        <f>J60+J61+J62+J63+J64</f>
        <v>0</v>
      </c>
      <c r="K59" s="352">
        <f>K60+K61+K62+K63+K64</f>
        <v>0</v>
      </c>
    </row>
    <row r="60" spans="1:11" s="324" customFormat="1" ht="12" hidden="1" customHeight="1" collapsed="1">
      <c r="A60" s="349">
        <v>2</v>
      </c>
      <c r="B60" s="349">
        <v>6</v>
      </c>
      <c r="C60" s="349">
        <v>1</v>
      </c>
      <c r="D60" s="349"/>
      <c r="E60" s="349"/>
      <c r="F60" s="349"/>
      <c r="G60" s="355" t="s">
        <v>344</v>
      </c>
      <c r="H60" s="347">
        <v>31</v>
      </c>
      <c r="I60" s="356"/>
      <c r="J60" s="356"/>
      <c r="K60" s="356"/>
    </row>
    <row r="61" spans="1:11" s="324" customFormat="1" ht="12" hidden="1" customHeight="1" collapsed="1">
      <c r="A61" s="349">
        <v>2</v>
      </c>
      <c r="B61" s="349">
        <v>6</v>
      </c>
      <c r="C61" s="349">
        <v>2</v>
      </c>
      <c r="D61" s="349"/>
      <c r="E61" s="349"/>
      <c r="F61" s="349"/>
      <c r="G61" s="355" t="s">
        <v>345</v>
      </c>
      <c r="H61" s="347">
        <v>32</v>
      </c>
      <c r="I61" s="356"/>
      <c r="J61" s="356"/>
      <c r="K61" s="356"/>
    </row>
    <row r="62" spans="1:11" s="324" customFormat="1" ht="12" hidden="1" customHeight="1" collapsed="1">
      <c r="A62" s="349">
        <v>2</v>
      </c>
      <c r="B62" s="349">
        <v>6</v>
      </c>
      <c r="C62" s="349">
        <v>3</v>
      </c>
      <c r="D62" s="349"/>
      <c r="E62" s="349"/>
      <c r="F62" s="349"/>
      <c r="G62" s="355" t="s">
        <v>346</v>
      </c>
      <c r="H62" s="347">
        <v>33</v>
      </c>
      <c r="I62" s="356"/>
      <c r="J62" s="356"/>
      <c r="K62" s="356"/>
    </row>
    <row r="63" spans="1:11" s="324" customFormat="1" ht="24" hidden="1" customHeight="1" collapsed="1">
      <c r="A63" s="349">
        <v>2</v>
      </c>
      <c r="B63" s="349">
        <v>6</v>
      </c>
      <c r="C63" s="349">
        <v>4</v>
      </c>
      <c r="D63" s="349"/>
      <c r="E63" s="349"/>
      <c r="F63" s="349"/>
      <c r="G63" s="355" t="s">
        <v>94</v>
      </c>
      <c r="H63" s="347">
        <v>34</v>
      </c>
      <c r="I63" s="356"/>
      <c r="J63" s="356"/>
      <c r="K63" s="356"/>
    </row>
    <row r="64" spans="1:11" s="324" customFormat="1" ht="24" hidden="1" customHeight="1" collapsed="1">
      <c r="A64" s="349">
        <v>2</v>
      </c>
      <c r="B64" s="349">
        <v>6</v>
      </c>
      <c r="C64" s="349">
        <v>5</v>
      </c>
      <c r="D64" s="349"/>
      <c r="E64" s="349"/>
      <c r="F64" s="349"/>
      <c r="G64" s="355" t="s">
        <v>97</v>
      </c>
      <c r="H64" s="347">
        <v>35</v>
      </c>
      <c r="I64" s="356"/>
      <c r="J64" s="356"/>
      <c r="K64" s="356"/>
    </row>
    <row r="65" spans="1:11" s="324" customFormat="1" ht="12" hidden="1" customHeight="1" collapsed="1">
      <c r="A65" s="348">
        <v>2</v>
      </c>
      <c r="B65" s="348">
        <v>7</v>
      </c>
      <c r="C65" s="349"/>
      <c r="D65" s="349"/>
      <c r="E65" s="349"/>
      <c r="F65" s="349"/>
      <c r="G65" s="353" t="s">
        <v>98</v>
      </c>
      <c r="H65" s="351">
        <v>36</v>
      </c>
      <c r="I65" s="352">
        <f>I66+I69+I73</f>
        <v>0</v>
      </c>
      <c r="J65" s="352">
        <f>J66+J69+J73</f>
        <v>0</v>
      </c>
      <c r="K65" s="352">
        <f>K66+K69+K73</f>
        <v>0</v>
      </c>
    </row>
    <row r="66" spans="1:11" s="324" customFormat="1" ht="12" hidden="1" customHeight="1" collapsed="1">
      <c r="A66" s="349">
        <v>2</v>
      </c>
      <c r="B66" s="349">
        <v>7</v>
      </c>
      <c r="C66" s="349">
        <v>1</v>
      </c>
      <c r="D66" s="349"/>
      <c r="E66" s="349"/>
      <c r="F66" s="349"/>
      <c r="G66" s="359" t="s">
        <v>425</v>
      </c>
      <c r="H66" s="347">
        <v>37</v>
      </c>
      <c r="I66" s="356">
        <f>I67+I68</f>
        <v>0</v>
      </c>
      <c r="J66" s="356">
        <f>J67+J68</f>
        <v>0</v>
      </c>
      <c r="K66" s="356">
        <f>K67+K68</f>
        <v>0</v>
      </c>
    </row>
    <row r="67" spans="1:11" s="324" customFormat="1" ht="12" hidden="1" customHeight="1" collapsed="1">
      <c r="A67" s="349">
        <v>2</v>
      </c>
      <c r="B67" s="349">
        <v>7</v>
      </c>
      <c r="C67" s="349">
        <v>1</v>
      </c>
      <c r="D67" s="349">
        <v>1</v>
      </c>
      <c r="E67" s="349">
        <v>1</v>
      </c>
      <c r="F67" s="349">
        <v>1</v>
      </c>
      <c r="G67" s="359" t="s">
        <v>100</v>
      </c>
      <c r="H67" s="347">
        <v>38</v>
      </c>
      <c r="I67" s="356"/>
      <c r="J67" s="356"/>
      <c r="K67" s="356"/>
    </row>
    <row r="68" spans="1:11" s="324" customFormat="1" ht="12" hidden="1" customHeight="1" collapsed="1">
      <c r="A68" s="349">
        <v>2</v>
      </c>
      <c r="B68" s="349">
        <v>7</v>
      </c>
      <c r="C68" s="349">
        <v>1</v>
      </c>
      <c r="D68" s="349">
        <v>1</v>
      </c>
      <c r="E68" s="349">
        <v>1</v>
      </c>
      <c r="F68" s="349">
        <v>2</v>
      </c>
      <c r="G68" s="359" t="s">
        <v>101</v>
      </c>
      <c r="H68" s="347">
        <v>39</v>
      </c>
      <c r="I68" s="356"/>
      <c r="J68" s="356"/>
      <c r="K68" s="356"/>
    </row>
    <row r="69" spans="1:11" s="324" customFormat="1" ht="12" hidden="1" customHeight="1" collapsed="1">
      <c r="A69" s="349">
        <v>2</v>
      </c>
      <c r="B69" s="349">
        <v>7</v>
      </c>
      <c r="C69" s="349">
        <v>2</v>
      </c>
      <c r="D69" s="349"/>
      <c r="E69" s="349"/>
      <c r="F69" s="349"/>
      <c r="G69" s="355" t="s">
        <v>347</v>
      </c>
      <c r="H69" s="347">
        <v>40</v>
      </c>
      <c r="I69" s="356">
        <f>I70+I71+I72</f>
        <v>0</v>
      </c>
      <c r="J69" s="356">
        <f>J70+J71+J72</f>
        <v>0</v>
      </c>
      <c r="K69" s="356">
        <f>K70+K71+K72</f>
        <v>0</v>
      </c>
    </row>
    <row r="70" spans="1:11" s="324" customFormat="1" ht="12" hidden="1" customHeight="1" collapsed="1">
      <c r="A70" s="349">
        <v>2</v>
      </c>
      <c r="B70" s="349">
        <v>7</v>
      </c>
      <c r="C70" s="349">
        <v>2</v>
      </c>
      <c r="D70" s="349">
        <v>1</v>
      </c>
      <c r="E70" s="349">
        <v>1</v>
      </c>
      <c r="F70" s="349">
        <v>1</v>
      </c>
      <c r="G70" s="355" t="s">
        <v>348</v>
      </c>
      <c r="H70" s="347">
        <v>41</v>
      </c>
      <c r="I70" s="356"/>
      <c r="J70" s="356"/>
      <c r="K70" s="356"/>
    </row>
    <row r="71" spans="1:11" s="324" customFormat="1" ht="12" hidden="1" customHeight="1" collapsed="1">
      <c r="A71" s="349">
        <v>2</v>
      </c>
      <c r="B71" s="349">
        <v>7</v>
      </c>
      <c r="C71" s="349">
        <v>2</v>
      </c>
      <c r="D71" s="349">
        <v>1</v>
      </c>
      <c r="E71" s="349">
        <v>1</v>
      </c>
      <c r="F71" s="349">
        <v>2</v>
      </c>
      <c r="G71" s="355" t="s">
        <v>349</v>
      </c>
      <c r="H71" s="347">
        <v>42</v>
      </c>
      <c r="I71" s="356"/>
      <c r="J71" s="356"/>
      <c r="K71" s="356"/>
    </row>
    <row r="72" spans="1:11" s="324" customFormat="1" ht="12" hidden="1" customHeight="1" collapsed="1">
      <c r="A72" s="349">
        <v>2</v>
      </c>
      <c r="B72" s="349">
        <v>7</v>
      </c>
      <c r="C72" s="349">
        <v>2</v>
      </c>
      <c r="D72" s="349">
        <v>2</v>
      </c>
      <c r="E72" s="349">
        <v>1</v>
      </c>
      <c r="F72" s="349">
        <v>1</v>
      </c>
      <c r="G72" s="355" t="s">
        <v>106</v>
      </c>
      <c r="H72" s="347">
        <v>43</v>
      </c>
      <c r="I72" s="356"/>
      <c r="J72" s="356"/>
      <c r="K72" s="356"/>
    </row>
    <row r="73" spans="1:11" s="324" customFormat="1" ht="12" hidden="1" customHeight="1" collapsed="1">
      <c r="A73" s="349">
        <v>2</v>
      </c>
      <c r="B73" s="349">
        <v>7</v>
      </c>
      <c r="C73" s="349">
        <v>3</v>
      </c>
      <c r="D73" s="349"/>
      <c r="E73" s="349"/>
      <c r="F73" s="349"/>
      <c r="G73" s="355" t="s">
        <v>107</v>
      </c>
      <c r="H73" s="347">
        <v>44</v>
      </c>
      <c r="I73" s="356"/>
      <c r="J73" s="356"/>
      <c r="K73" s="356"/>
    </row>
    <row r="74" spans="1:11" s="354" customFormat="1" ht="12" hidden="1" customHeight="1" collapsed="1">
      <c r="A74" s="348">
        <v>2</v>
      </c>
      <c r="B74" s="348">
        <v>8</v>
      </c>
      <c r="C74" s="348"/>
      <c r="D74" s="348"/>
      <c r="E74" s="348"/>
      <c r="F74" s="348"/>
      <c r="G74" s="353" t="s">
        <v>426</v>
      </c>
      <c r="H74" s="351">
        <v>45</v>
      </c>
      <c r="I74" s="352">
        <f>I75+I79</f>
        <v>0</v>
      </c>
      <c r="J74" s="352">
        <f>J75+J79</f>
        <v>0</v>
      </c>
      <c r="K74" s="352">
        <f>K75+K79</f>
        <v>0</v>
      </c>
    </row>
    <row r="75" spans="1:11" s="324" customFormat="1" ht="12" hidden="1" customHeight="1" collapsed="1">
      <c r="A75" s="349">
        <v>2</v>
      </c>
      <c r="B75" s="349">
        <v>8</v>
      </c>
      <c r="C75" s="349">
        <v>1</v>
      </c>
      <c r="D75" s="349">
        <v>1</v>
      </c>
      <c r="E75" s="349"/>
      <c r="F75" s="349"/>
      <c r="G75" s="355" t="s">
        <v>111</v>
      </c>
      <c r="H75" s="347">
        <v>46</v>
      </c>
      <c r="I75" s="356">
        <f>I76+I77+I78</f>
        <v>0</v>
      </c>
      <c r="J75" s="356">
        <f>J76+J77+J78</f>
        <v>0</v>
      </c>
      <c r="K75" s="356">
        <f>K76+K77+K78</f>
        <v>0</v>
      </c>
    </row>
    <row r="76" spans="1:11" s="324" customFormat="1" ht="12" hidden="1" customHeight="1" collapsed="1">
      <c r="A76" s="349">
        <v>2</v>
      </c>
      <c r="B76" s="349">
        <v>8</v>
      </c>
      <c r="C76" s="349">
        <v>1</v>
      </c>
      <c r="D76" s="349">
        <v>1</v>
      </c>
      <c r="E76" s="349">
        <v>1</v>
      </c>
      <c r="F76" s="349">
        <v>1</v>
      </c>
      <c r="G76" s="355" t="s">
        <v>350</v>
      </c>
      <c r="H76" s="347">
        <v>47</v>
      </c>
      <c r="I76" s="356"/>
      <c r="J76" s="356"/>
      <c r="K76" s="356"/>
    </row>
    <row r="77" spans="1:11" s="324" customFormat="1" ht="12" hidden="1" customHeight="1" collapsed="1">
      <c r="A77" s="349">
        <v>2</v>
      </c>
      <c r="B77" s="349">
        <v>8</v>
      </c>
      <c r="C77" s="349">
        <v>1</v>
      </c>
      <c r="D77" s="349">
        <v>1</v>
      </c>
      <c r="E77" s="349">
        <v>1</v>
      </c>
      <c r="F77" s="349">
        <v>2</v>
      </c>
      <c r="G77" s="355" t="s">
        <v>351</v>
      </c>
      <c r="H77" s="347">
        <v>48</v>
      </c>
      <c r="I77" s="356"/>
      <c r="J77" s="356"/>
      <c r="K77" s="356"/>
    </row>
    <row r="78" spans="1:11" s="324" customFormat="1" ht="12" hidden="1" customHeight="1" collapsed="1">
      <c r="A78" s="349">
        <v>2</v>
      </c>
      <c r="B78" s="349">
        <v>8</v>
      </c>
      <c r="C78" s="349">
        <v>1</v>
      </c>
      <c r="D78" s="349">
        <v>1</v>
      </c>
      <c r="E78" s="349">
        <v>1</v>
      </c>
      <c r="F78" s="349">
        <v>3</v>
      </c>
      <c r="G78" s="358" t="s">
        <v>114</v>
      </c>
      <c r="H78" s="347">
        <v>49</v>
      </c>
      <c r="I78" s="356"/>
      <c r="J78" s="356"/>
      <c r="K78" s="356"/>
    </row>
    <row r="79" spans="1:11" s="324" customFormat="1" ht="12" hidden="1" customHeight="1" collapsed="1">
      <c r="A79" s="349">
        <v>2</v>
      </c>
      <c r="B79" s="349">
        <v>8</v>
      </c>
      <c r="C79" s="349">
        <v>1</v>
      </c>
      <c r="D79" s="349">
        <v>2</v>
      </c>
      <c r="E79" s="349"/>
      <c r="F79" s="349"/>
      <c r="G79" s="355" t="s">
        <v>115</v>
      </c>
      <c r="H79" s="347">
        <v>50</v>
      </c>
      <c r="I79" s="356"/>
      <c r="J79" s="356"/>
      <c r="K79" s="356"/>
    </row>
    <row r="80" spans="1:11" s="354" customFormat="1" ht="36" hidden="1" customHeight="1" collapsed="1">
      <c r="A80" s="360">
        <v>2</v>
      </c>
      <c r="B80" s="360">
        <v>9</v>
      </c>
      <c r="C80" s="360"/>
      <c r="D80" s="360"/>
      <c r="E80" s="360"/>
      <c r="F80" s="360"/>
      <c r="G80" s="353" t="s">
        <v>427</v>
      </c>
      <c r="H80" s="351">
        <v>51</v>
      </c>
      <c r="I80" s="352"/>
      <c r="J80" s="352"/>
      <c r="K80" s="352"/>
    </row>
    <row r="81" spans="1:11" s="354" customFormat="1" ht="48" hidden="1" customHeight="1" collapsed="1">
      <c r="A81" s="348">
        <v>3</v>
      </c>
      <c r="B81" s="348"/>
      <c r="C81" s="348"/>
      <c r="D81" s="348"/>
      <c r="E81" s="348"/>
      <c r="F81" s="348"/>
      <c r="G81" s="353" t="s">
        <v>352</v>
      </c>
      <c r="H81" s="351">
        <v>52</v>
      </c>
      <c r="I81" s="352">
        <f>I82+I88+I89</f>
        <v>0</v>
      </c>
      <c r="J81" s="352">
        <f>J82+J88+J89</f>
        <v>0</v>
      </c>
      <c r="K81" s="352">
        <f>K82+K88+K89</f>
        <v>0</v>
      </c>
    </row>
    <row r="82" spans="1:11" s="354" customFormat="1" ht="24" hidden="1" customHeight="1" collapsed="1">
      <c r="A82" s="348">
        <v>3</v>
      </c>
      <c r="B82" s="348">
        <v>1</v>
      </c>
      <c r="C82" s="348"/>
      <c r="D82" s="348"/>
      <c r="E82" s="348"/>
      <c r="F82" s="348"/>
      <c r="G82" s="353" t="s">
        <v>131</v>
      </c>
      <c r="H82" s="351">
        <v>53</v>
      </c>
      <c r="I82" s="352">
        <f>I83+I84+I85+I86+I87</f>
        <v>0</v>
      </c>
      <c r="J82" s="352">
        <f>J83+J84+J85+J86+J87</f>
        <v>0</v>
      </c>
      <c r="K82" s="352">
        <f>K83+K84+K85+K86+K87</f>
        <v>0</v>
      </c>
    </row>
    <row r="83" spans="1:11" s="324" customFormat="1" ht="24" hidden="1" customHeight="1" collapsed="1">
      <c r="A83" s="361">
        <v>3</v>
      </c>
      <c r="B83" s="361">
        <v>1</v>
      </c>
      <c r="C83" s="361">
        <v>1</v>
      </c>
      <c r="D83" s="362"/>
      <c r="E83" s="362"/>
      <c r="F83" s="362"/>
      <c r="G83" s="355" t="s">
        <v>428</v>
      </c>
      <c r="H83" s="347">
        <v>54</v>
      </c>
      <c r="I83" s="356"/>
      <c r="J83" s="356"/>
      <c r="K83" s="356"/>
    </row>
    <row r="84" spans="1:11" s="324" customFormat="1" ht="12" hidden="1" customHeight="1" collapsed="1">
      <c r="A84" s="361">
        <v>3</v>
      </c>
      <c r="B84" s="361">
        <v>1</v>
      </c>
      <c r="C84" s="361">
        <v>2</v>
      </c>
      <c r="D84" s="361"/>
      <c r="E84" s="362"/>
      <c r="F84" s="362"/>
      <c r="G84" s="358" t="s">
        <v>149</v>
      </c>
      <c r="H84" s="347">
        <v>55</v>
      </c>
      <c r="I84" s="356"/>
      <c r="J84" s="356"/>
      <c r="K84" s="356"/>
    </row>
    <row r="85" spans="1:11" s="324" customFormat="1" ht="12" hidden="1" customHeight="1" collapsed="1">
      <c r="A85" s="361">
        <v>3</v>
      </c>
      <c r="B85" s="361">
        <v>1</v>
      </c>
      <c r="C85" s="361">
        <v>3</v>
      </c>
      <c r="D85" s="361"/>
      <c r="E85" s="361"/>
      <c r="F85" s="361"/>
      <c r="G85" s="358" t="s">
        <v>154</v>
      </c>
      <c r="H85" s="347">
        <v>56</v>
      </c>
      <c r="I85" s="356"/>
      <c r="J85" s="356"/>
      <c r="K85" s="356"/>
    </row>
    <row r="86" spans="1:11" s="324" customFormat="1" ht="12" hidden="1" customHeight="1" collapsed="1">
      <c r="A86" s="361">
        <v>3</v>
      </c>
      <c r="B86" s="361">
        <v>1</v>
      </c>
      <c r="C86" s="361">
        <v>4</v>
      </c>
      <c r="D86" s="361"/>
      <c r="E86" s="361"/>
      <c r="F86" s="361"/>
      <c r="G86" s="358" t="s">
        <v>163</v>
      </c>
      <c r="H86" s="347">
        <v>57</v>
      </c>
      <c r="I86" s="356"/>
      <c r="J86" s="356"/>
      <c r="K86" s="356"/>
    </row>
    <row r="87" spans="1:11" s="324" customFormat="1" ht="24" hidden="1" customHeight="1" collapsed="1">
      <c r="A87" s="361">
        <v>3</v>
      </c>
      <c r="B87" s="361">
        <v>1</v>
      </c>
      <c r="C87" s="361">
        <v>5</v>
      </c>
      <c r="D87" s="361"/>
      <c r="E87" s="361"/>
      <c r="F87" s="361"/>
      <c r="G87" s="358" t="s">
        <v>353</v>
      </c>
      <c r="H87" s="347">
        <v>58</v>
      </c>
      <c r="I87" s="356"/>
      <c r="J87" s="356"/>
      <c r="K87" s="356"/>
    </row>
    <row r="88" spans="1:11" s="354" customFormat="1" ht="24.75" hidden="1" customHeight="1" collapsed="1">
      <c r="A88" s="362">
        <v>3</v>
      </c>
      <c r="B88" s="362">
        <v>2</v>
      </c>
      <c r="C88" s="362"/>
      <c r="D88" s="362"/>
      <c r="E88" s="362"/>
      <c r="F88" s="362"/>
      <c r="G88" s="363" t="s">
        <v>429</v>
      </c>
      <c r="H88" s="351">
        <v>59</v>
      </c>
      <c r="I88" s="352"/>
      <c r="J88" s="352"/>
      <c r="K88" s="352"/>
    </row>
    <row r="89" spans="1:11" s="354" customFormat="1" ht="24" hidden="1" customHeight="1" collapsed="1">
      <c r="A89" s="362">
        <v>3</v>
      </c>
      <c r="B89" s="362">
        <v>3</v>
      </c>
      <c r="C89" s="362"/>
      <c r="D89" s="362"/>
      <c r="E89" s="362"/>
      <c r="F89" s="362"/>
      <c r="G89" s="363" t="s">
        <v>206</v>
      </c>
      <c r="H89" s="351">
        <v>60</v>
      </c>
      <c r="I89" s="352"/>
      <c r="J89" s="352"/>
      <c r="K89" s="352"/>
    </row>
    <row r="90" spans="1:11" s="354" customFormat="1" ht="12" customHeight="1">
      <c r="A90" s="348"/>
      <c r="B90" s="348"/>
      <c r="C90" s="348"/>
      <c r="D90" s="348"/>
      <c r="E90" s="348"/>
      <c r="F90" s="348"/>
      <c r="G90" s="353" t="s">
        <v>430</v>
      </c>
      <c r="H90" s="351">
        <v>61</v>
      </c>
      <c r="I90" s="352">
        <f>I30+I81</f>
        <v>1384.78</v>
      </c>
      <c r="J90" s="352">
        <f>J30+J81</f>
        <v>1785.11</v>
      </c>
      <c r="K90" s="352">
        <f>K30+K81</f>
        <v>0</v>
      </c>
    </row>
    <row r="91" spans="1:11" s="324" customFormat="1" ht="9" customHeight="1">
      <c r="A91" s="364"/>
      <c r="B91" s="364"/>
      <c r="C91" s="364"/>
      <c r="D91" s="365"/>
      <c r="E91" s="365"/>
      <c r="F91" s="365"/>
      <c r="G91" s="365"/>
      <c r="H91" s="330"/>
      <c r="I91" s="331"/>
      <c r="J91" s="331"/>
      <c r="K91" s="366"/>
    </row>
    <row r="92" spans="1:11" s="324" customFormat="1" ht="12" customHeight="1">
      <c r="A92" s="331" t="s">
        <v>431</v>
      </c>
      <c r="H92" s="367"/>
      <c r="I92" s="368"/>
    </row>
    <row r="93" spans="1:11" s="324" customFormat="1">
      <c r="H93" s="369"/>
      <c r="I93" s="327"/>
      <c r="J93" s="327"/>
      <c r="K93" s="327"/>
    </row>
    <row r="94" spans="1:11" s="324" customFormat="1">
      <c r="A94" s="370" t="s">
        <v>226</v>
      </c>
      <c r="B94" s="371"/>
      <c r="C94" s="371"/>
      <c r="D94" s="371"/>
      <c r="E94" s="371"/>
      <c r="F94" s="371"/>
      <c r="G94" s="371"/>
      <c r="H94" s="372"/>
      <c r="I94" s="373"/>
      <c r="J94" s="373"/>
      <c r="K94" s="374" t="s">
        <v>227</v>
      </c>
    </row>
    <row r="95" spans="1:11" s="324" customFormat="1" ht="12" customHeight="1">
      <c r="A95" s="449" t="s">
        <v>432</v>
      </c>
      <c r="B95" s="440"/>
      <c r="C95" s="440"/>
      <c r="D95" s="440"/>
      <c r="E95" s="440"/>
      <c r="F95" s="440"/>
      <c r="G95" s="440"/>
      <c r="H95" s="369"/>
      <c r="I95" s="375" t="s">
        <v>229</v>
      </c>
      <c r="J95" s="375"/>
      <c r="K95" s="376" t="s">
        <v>230</v>
      </c>
    </row>
    <row r="96" spans="1:11" s="324" customFormat="1" ht="12" customHeight="1">
      <c r="A96" s="331"/>
      <c r="B96" s="331"/>
      <c r="C96" s="377"/>
      <c r="D96" s="331"/>
      <c r="E96" s="331"/>
      <c r="F96" s="450"/>
      <c r="G96" s="440"/>
      <c r="H96" s="369"/>
      <c r="I96" s="378"/>
      <c r="J96" s="379"/>
      <c r="K96" s="379"/>
    </row>
    <row r="97" spans="1:11" s="324" customFormat="1">
      <c r="A97" s="370" t="s">
        <v>231</v>
      </c>
      <c r="B97" s="370"/>
      <c r="C97" s="370"/>
      <c r="D97" s="370"/>
      <c r="E97" s="370"/>
      <c r="F97" s="370"/>
      <c r="G97" s="370"/>
      <c r="H97" s="369"/>
      <c r="I97" s="373"/>
      <c r="J97" s="373"/>
      <c r="K97" s="374" t="s">
        <v>232</v>
      </c>
    </row>
    <row r="98" spans="1:11" s="324" customFormat="1" ht="24.75" customHeight="1">
      <c r="A98" s="436" t="s">
        <v>433</v>
      </c>
      <c r="B98" s="437"/>
      <c r="C98" s="437"/>
      <c r="D98" s="437"/>
      <c r="E98" s="437"/>
      <c r="F98" s="437"/>
      <c r="G98" s="437"/>
      <c r="H98" s="372"/>
      <c r="I98" s="375" t="s">
        <v>229</v>
      </c>
      <c r="J98" s="380"/>
      <c r="K98" s="380" t="s">
        <v>230</v>
      </c>
    </row>
    <row r="99" spans="1:11" s="381" customFormat="1" ht="12.75" customHeight="1">
      <c r="H99" s="329"/>
    </row>
  </sheetData>
  <sheetProtection formatCells="0" formatColumns="0" formatRows="0" insertColumns="0" insertRows="0" insertHyperlinks="0" deleteColumns="0" deleteRows="0" sort="0" autoFilter="0" pivotTables="0"/>
  <mergeCells count="22">
    <mergeCell ref="A11:K11"/>
    <mergeCell ref="G5:K5"/>
    <mergeCell ref="G6:K6"/>
    <mergeCell ref="G7:K7"/>
    <mergeCell ref="G8:K8"/>
    <mergeCell ref="A9:K9"/>
    <mergeCell ref="A98:G98"/>
    <mergeCell ref="G12:K12"/>
    <mergeCell ref="G13:K13"/>
    <mergeCell ref="A15:K15"/>
    <mergeCell ref="G16:K16"/>
    <mergeCell ref="A18:K18"/>
    <mergeCell ref="A25:F28"/>
    <mergeCell ref="G25:G28"/>
    <mergeCell ref="H25:H28"/>
    <mergeCell ref="I25:K25"/>
    <mergeCell ref="I26:K26"/>
    <mergeCell ref="I27:I28"/>
    <mergeCell ref="J27:K27"/>
    <mergeCell ref="A29:F29"/>
    <mergeCell ref="A95:G95"/>
    <mergeCell ref="F96:G96"/>
  </mergeCells>
  <pageMargins left="0" right="0.11811023622047245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L54"/>
  <sheetViews>
    <sheetView topLeftCell="A22" workbookViewId="0">
      <selection activeCell="C52" sqref="C52:D52"/>
    </sheetView>
  </sheetViews>
  <sheetFormatPr defaultRowHeight="12.75"/>
  <cols>
    <col min="1" max="1" width="9.28515625" style="155" customWidth="1"/>
    <col min="2" max="2" width="35.85546875" style="155" customWidth="1"/>
    <col min="3" max="3" width="8.42578125" style="155" customWidth="1"/>
    <col min="4" max="4" width="7.42578125" style="155" customWidth="1"/>
    <col min="5" max="5" width="7.7109375" style="155" customWidth="1"/>
    <col min="6" max="6" width="6.5703125" style="155" customWidth="1"/>
    <col min="7" max="7" width="7.85546875" style="155" customWidth="1"/>
    <col min="8" max="8" width="8.28515625" style="155" customWidth="1"/>
    <col min="9" max="16384" width="9.140625" style="155"/>
  </cols>
  <sheetData>
    <row r="2" spans="1:12">
      <c r="E2" s="458" t="s">
        <v>434</v>
      </c>
      <c r="F2" s="458"/>
      <c r="G2" s="458"/>
      <c r="H2" s="458"/>
      <c r="I2" s="156"/>
    </row>
    <row r="3" spans="1:12">
      <c r="A3" s="382"/>
      <c r="E3" s="458" t="s">
        <v>250</v>
      </c>
      <c r="F3" s="458"/>
      <c r="G3" s="458"/>
      <c r="H3" s="458"/>
      <c r="I3" s="156"/>
    </row>
    <row r="4" spans="1:12">
      <c r="E4" s="458" t="s">
        <v>251</v>
      </c>
      <c r="F4" s="458"/>
      <c r="G4" s="458"/>
      <c r="H4" s="458"/>
      <c r="I4" s="156"/>
    </row>
    <row r="5" spans="1:12">
      <c r="E5" s="458" t="s">
        <v>435</v>
      </c>
      <c r="F5" s="458"/>
      <c r="G5" s="458"/>
      <c r="H5" s="458"/>
      <c r="I5" s="156"/>
    </row>
    <row r="6" spans="1:12">
      <c r="A6" s="165"/>
      <c r="B6" s="165"/>
      <c r="C6" s="165"/>
      <c r="D6" s="165"/>
      <c r="E6" s="458" t="s">
        <v>436</v>
      </c>
      <c r="F6" s="458"/>
      <c r="G6" s="458"/>
      <c r="H6" s="458"/>
      <c r="I6" s="156"/>
    </row>
    <row r="7" spans="1:12">
      <c r="A7" s="165"/>
      <c r="B7" s="165"/>
      <c r="C7" s="165"/>
      <c r="D7" s="165"/>
      <c r="F7" s="181"/>
      <c r="G7" s="181"/>
      <c r="H7" s="181"/>
      <c r="I7" s="156"/>
    </row>
    <row r="8" spans="1:12">
      <c r="A8" s="165"/>
      <c r="B8" s="177" t="s">
        <v>437</v>
      </c>
      <c r="C8" s="165"/>
      <c r="D8" s="165"/>
      <c r="E8" s="165"/>
      <c r="F8" s="165"/>
      <c r="G8" s="165"/>
      <c r="H8" s="165"/>
    </row>
    <row r="9" spans="1:12">
      <c r="A9" s="456" t="s">
        <v>254</v>
      </c>
      <c r="B9" s="457"/>
      <c r="C9" s="456"/>
      <c r="D9" s="456"/>
      <c r="E9" s="383"/>
      <c r="F9" s="383"/>
      <c r="G9" s="383"/>
      <c r="H9" s="383"/>
      <c r="I9" s="165"/>
    </row>
    <row r="11" spans="1:12" ht="15" customHeight="1">
      <c r="A11" s="459" t="s">
        <v>438</v>
      </c>
      <c r="B11" s="459"/>
      <c r="C11" s="459"/>
      <c r="D11" s="459"/>
      <c r="E11" s="459"/>
      <c r="F11" s="459"/>
      <c r="G11" s="459"/>
      <c r="H11" s="459"/>
    </row>
    <row r="12" spans="1:12">
      <c r="B12" s="382"/>
      <c r="C12" s="382"/>
      <c r="D12" s="382"/>
      <c r="E12" s="382"/>
      <c r="F12" s="382"/>
      <c r="G12" s="382"/>
      <c r="H12" s="382"/>
    </row>
    <row r="13" spans="1:12">
      <c r="B13" s="158"/>
      <c r="C13" s="158"/>
      <c r="D13" s="165"/>
      <c r="E13" s="165"/>
      <c r="F13" s="460" t="s">
        <v>439</v>
      </c>
      <c r="G13" s="460"/>
      <c r="H13" s="460"/>
      <c r="J13" s="384"/>
    </row>
    <row r="14" spans="1:12">
      <c r="A14" s="165"/>
      <c r="B14" s="165"/>
      <c r="C14" s="461"/>
      <c r="D14" s="461"/>
      <c r="E14" s="461"/>
      <c r="F14" s="385"/>
      <c r="G14" s="462" t="s">
        <v>440</v>
      </c>
      <c r="H14" s="462"/>
    </row>
    <row r="15" spans="1:12" ht="12.75" customHeight="1">
      <c r="A15" s="463" t="s">
        <v>25</v>
      </c>
      <c r="B15" s="463" t="s">
        <v>26</v>
      </c>
      <c r="C15" s="466" t="s">
        <v>441</v>
      </c>
      <c r="D15" s="469" t="s">
        <v>336</v>
      </c>
      <c r="E15" s="469"/>
      <c r="F15" s="469"/>
      <c r="G15" s="469"/>
      <c r="H15" s="469"/>
      <c r="I15" s="165"/>
      <c r="J15" s="165"/>
      <c r="K15" s="165"/>
      <c r="L15" s="165"/>
    </row>
    <row r="16" spans="1:12" ht="12.75" customHeight="1">
      <c r="A16" s="464"/>
      <c r="B16" s="464"/>
      <c r="C16" s="467"/>
      <c r="D16" s="470" t="s">
        <v>442</v>
      </c>
      <c r="E16" s="470" t="s">
        <v>443</v>
      </c>
      <c r="F16" s="470" t="s">
        <v>444</v>
      </c>
      <c r="G16" s="470" t="s">
        <v>445</v>
      </c>
      <c r="H16" s="470" t="s">
        <v>446</v>
      </c>
      <c r="I16" s="165"/>
      <c r="J16" s="165"/>
      <c r="K16" s="165"/>
      <c r="L16" s="165"/>
    </row>
    <row r="17" spans="1:12">
      <c r="A17" s="464"/>
      <c r="B17" s="464"/>
      <c r="C17" s="467"/>
      <c r="D17" s="470"/>
      <c r="E17" s="470"/>
      <c r="F17" s="470"/>
      <c r="G17" s="470"/>
      <c r="H17" s="472"/>
      <c r="I17" s="165"/>
      <c r="J17" s="165"/>
      <c r="K17" s="165"/>
      <c r="L17" s="165"/>
    </row>
    <row r="18" spans="1:12" ht="40.5" customHeight="1">
      <c r="A18" s="464"/>
      <c r="B18" s="464"/>
      <c r="C18" s="467"/>
      <c r="D18" s="470"/>
      <c r="E18" s="470"/>
      <c r="F18" s="470"/>
      <c r="G18" s="470"/>
      <c r="H18" s="472"/>
      <c r="I18" s="165"/>
      <c r="J18" s="165"/>
      <c r="K18" s="165"/>
      <c r="L18" s="165"/>
    </row>
    <row r="19" spans="1:12" ht="10.5" customHeight="1">
      <c r="A19" s="465"/>
      <c r="B19" s="465"/>
      <c r="C19" s="468"/>
      <c r="D19" s="386" t="s">
        <v>242</v>
      </c>
      <c r="E19" s="386" t="s">
        <v>247</v>
      </c>
      <c r="F19" s="386" t="s">
        <v>237</v>
      </c>
      <c r="G19" s="386" t="s">
        <v>245</v>
      </c>
      <c r="H19" s="387" t="s">
        <v>447</v>
      </c>
      <c r="I19" s="165"/>
      <c r="J19" s="165"/>
      <c r="K19" s="165"/>
      <c r="L19" s="165"/>
    </row>
    <row r="20" spans="1:12" ht="14.1" customHeight="1">
      <c r="A20" s="388" t="s">
        <v>448</v>
      </c>
      <c r="B20" s="389" t="s">
        <v>38</v>
      </c>
      <c r="C20" s="390">
        <f t="shared" ref="C20:C34" si="0">(D20+E20+F20+G20+H20)</f>
        <v>0</v>
      </c>
      <c r="D20" s="391"/>
      <c r="E20" s="391"/>
      <c r="F20" s="391"/>
      <c r="G20" s="391"/>
      <c r="H20" s="391"/>
      <c r="I20" s="165"/>
      <c r="J20" s="165"/>
    </row>
    <row r="21" spans="1:12" ht="14.1" customHeight="1">
      <c r="A21" s="388"/>
      <c r="B21" s="389" t="s">
        <v>449</v>
      </c>
      <c r="C21" s="390">
        <f t="shared" si="0"/>
        <v>0</v>
      </c>
      <c r="D21" s="391"/>
      <c r="E21" s="391"/>
      <c r="F21" s="391"/>
      <c r="G21" s="391"/>
      <c r="H21" s="391"/>
      <c r="I21" s="165"/>
      <c r="J21" s="165"/>
    </row>
    <row r="22" spans="1:12" ht="14.1" customHeight="1">
      <c r="A22" s="388"/>
      <c r="B22" s="389" t="s">
        <v>450</v>
      </c>
      <c r="C22" s="390">
        <f t="shared" si="0"/>
        <v>0</v>
      </c>
      <c r="D22" s="391"/>
      <c r="E22" s="391"/>
      <c r="F22" s="391"/>
      <c r="G22" s="391"/>
      <c r="H22" s="391"/>
      <c r="I22" s="165"/>
      <c r="J22" s="165"/>
    </row>
    <row r="23" spans="1:12" ht="14.1" customHeight="1">
      <c r="A23" s="388" t="s">
        <v>451</v>
      </c>
      <c r="B23" s="389" t="s">
        <v>452</v>
      </c>
      <c r="C23" s="390">
        <f t="shared" si="0"/>
        <v>0</v>
      </c>
      <c r="D23" s="391"/>
      <c r="E23" s="391"/>
      <c r="F23" s="391"/>
      <c r="G23" s="391"/>
      <c r="H23" s="391"/>
      <c r="I23" s="165"/>
      <c r="J23" s="165"/>
    </row>
    <row r="24" spans="1:12" ht="14.1" customHeight="1">
      <c r="A24" s="388" t="s">
        <v>453</v>
      </c>
      <c r="B24" s="389" t="s">
        <v>454</v>
      </c>
      <c r="C24" s="390">
        <f t="shared" si="0"/>
        <v>1785.1100000000001</v>
      </c>
      <c r="D24" s="392">
        <f>(D25+D26+D27+D28+D29+D30+D31+D32+D33+D34+D35+D41+D42+D43)</f>
        <v>1785.1100000000001</v>
      </c>
      <c r="E24" s="393">
        <f t="shared" ref="E24:G24" si="1">(E25+E26+E27+E28+E29+E30+E31+E32+E33+E34+E35+E41+E42+E43)</f>
        <v>0</v>
      </c>
      <c r="F24" s="393">
        <f t="shared" si="1"/>
        <v>0</v>
      </c>
      <c r="G24" s="393">
        <f t="shared" si="1"/>
        <v>0</v>
      </c>
      <c r="H24" s="393">
        <f>(H25+H26+H27+H28+H29+H30+H31+H32+H33+H34+H35+H41+H42+H43)</f>
        <v>0</v>
      </c>
      <c r="I24" s="165"/>
      <c r="J24" s="165"/>
    </row>
    <row r="25" spans="1:12" ht="14.1" customHeight="1">
      <c r="A25" s="388" t="s">
        <v>455</v>
      </c>
      <c r="B25" s="394" t="s">
        <v>43</v>
      </c>
      <c r="C25" s="390">
        <f t="shared" si="0"/>
        <v>0</v>
      </c>
      <c r="D25" s="391"/>
      <c r="E25" s="391"/>
      <c r="F25" s="391"/>
      <c r="G25" s="391"/>
      <c r="H25" s="391"/>
      <c r="I25" s="165"/>
      <c r="J25" s="165"/>
    </row>
    <row r="26" spans="1:12" ht="14.1" customHeight="1">
      <c r="A26" s="388" t="s">
        <v>456</v>
      </c>
      <c r="B26" s="394" t="s">
        <v>457</v>
      </c>
      <c r="C26" s="390">
        <f t="shared" si="0"/>
        <v>0</v>
      </c>
      <c r="D26" s="391"/>
      <c r="E26" s="391"/>
      <c r="F26" s="391"/>
      <c r="G26" s="391"/>
      <c r="H26" s="391"/>
      <c r="I26" s="165"/>
      <c r="J26" s="165"/>
    </row>
    <row r="27" spans="1:12" ht="14.1" customHeight="1">
      <c r="A27" s="388" t="s">
        <v>458</v>
      </c>
      <c r="B27" s="394" t="s">
        <v>459</v>
      </c>
      <c r="C27" s="390">
        <f t="shared" si="0"/>
        <v>99.7</v>
      </c>
      <c r="D27" s="395">
        <v>99.7</v>
      </c>
      <c r="E27" s="391"/>
      <c r="F27" s="391"/>
      <c r="G27" s="391"/>
      <c r="H27" s="391"/>
      <c r="I27" s="165"/>
      <c r="J27" s="165"/>
    </row>
    <row r="28" spans="1:12" ht="14.1" customHeight="1">
      <c r="A28" s="388" t="s">
        <v>460</v>
      </c>
      <c r="B28" s="394" t="s">
        <v>461</v>
      </c>
      <c r="C28" s="390">
        <f t="shared" si="0"/>
        <v>0</v>
      </c>
      <c r="D28" s="391"/>
      <c r="E28" s="391"/>
      <c r="F28" s="391"/>
      <c r="G28" s="391"/>
      <c r="H28" s="391"/>
      <c r="I28" s="165"/>
      <c r="J28" s="165"/>
    </row>
    <row r="29" spans="1:12" ht="14.1" customHeight="1">
      <c r="A29" s="388" t="s">
        <v>462</v>
      </c>
      <c r="B29" s="394" t="s">
        <v>463</v>
      </c>
      <c r="C29" s="390">
        <f t="shared" si="0"/>
        <v>0</v>
      </c>
      <c r="D29" s="391"/>
      <c r="E29" s="391"/>
      <c r="F29" s="391"/>
      <c r="G29" s="391"/>
      <c r="H29" s="391"/>
      <c r="I29" s="165"/>
      <c r="J29" s="165"/>
    </row>
    <row r="30" spans="1:12" ht="14.1" customHeight="1">
      <c r="A30" s="388" t="s">
        <v>464</v>
      </c>
      <c r="B30" s="394" t="s">
        <v>48</v>
      </c>
      <c r="C30" s="390">
        <f t="shared" si="0"/>
        <v>0</v>
      </c>
      <c r="D30" s="391"/>
      <c r="E30" s="391"/>
      <c r="F30" s="391"/>
      <c r="G30" s="391"/>
      <c r="H30" s="391"/>
      <c r="I30" s="165"/>
    </row>
    <row r="31" spans="1:12" ht="14.1" customHeight="1">
      <c r="A31" s="388" t="s">
        <v>465</v>
      </c>
      <c r="B31" s="394" t="s">
        <v>49</v>
      </c>
      <c r="C31" s="390">
        <f t="shared" si="0"/>
        <v>0</v>
      </c>
      <c r="D31" s="391"/>
      <c r="E31" s="391"/>
      <c r="F31" s="391"/>
      <c r="G31" s="391"/>
      <c r="H31" s="391"/>
      <c r="I31" s="165"/>
    </row>
    <row r="32" spans="1:12" ht="14.1" customHeight="1">
      <c r="A32" s="388" t="s">
        <v>466</v>
      </c>
      <c r="B32" s="396" t="s">
        <v>467</v>
      </c>
      <c r="C32" s="390">
        <f t="shared" si="0"/>
        <v>0</v>
      </c>
      <c r="D32" s="391"/>
      <c r="E32" s="391"/>
      <c r="F32" s="391"/>
      <c r="G32" s="391"/>
      <c r="H32" s="391"/>
      <c r="I32" s="165"/>
    </row>
    <row r="33" spans="1:9" ht="14.1" customHeight="1">
      <c r="A33" s="388" t="s">
        <v>468</v>
      </c>
      <c r="B33" s="394" t="s">
        <v>469</v>
      </c>
      <c r="C33" s="390">
        <f t="shared" si="0"/>
        <v>0</v>
      </c>
      <c r="D33" s="391"/>
      <c r="E33" s="391"/>
      <c r="F33" s="391"/>
      <c r="G33" s="391"/>
      <c r="H33" s="391"/>
      <c r="I33" s="165"/>
    </row>
    <row r="34" spans="1:9" ht="14.1" customHeight="1">
      <c r="A34" s="388" t="s">
        <v>470</v>
      </c>
      <c r="B34" s="394" t="s">
        <v>52</v>
      </c>
      <c r="C34" s="390">
        <f t="shared" si="0"/>
        <v>0</v>
      </c>
      <c r="D34" s="391"/>
      <c r="E34" s="391"/>
      <c r="F34" s="391"/>
      <c r="G34" s="391"/>
      <c r="H34" s="391"/>
      <c r="I34" s="165"/>
    </row>
    <row r="35" spans="1:9" ht="14.1" customHeight="1">
      <c r="A35" s="397" t="s">
        <v>471</v>
      </c>
      <c r="B35" s="394" t="s">
        <v>54</v>
      </c>
      <c r="C35" s="390">
        <f>(D35+E35+F35+G35+H35)</f>
        <v>1340.01</v>
      </c>
      <c r="D35" s="392">
        <f>(D37+D38+D39+D40)</f>
        <v>1340.01</v>
      </c>
      <c r="E35" s="393">
        <f>(E37+E38+E39+E40)</f>
        <v>0</v>
      </c>
      <c r="F35" s="393">
        <f>(F37+F38+F39+F40)</f>
        <v>0</v>
      </c>
      <c r="G35" s="393">
        <f>(G37+G38+G39+G40)</f>
        <v>0</v>
      </c>
      <c r="H35" s="393">
        <f>(H37+H38+H39+H40)</f>
        <v>0</v>
      </c>
      <c r="I35" s="165"/>
    </row>
    <row r="36" spans="1:9" ht="14.1" customHeight="1">
      <c r="A36" s="397"/>
      <c r="B36" s="389" t="s">
        <v>449</v>
      </c>
      <c r="C36" s="390"/>
      <c r="D36" s="393"/>
      <c r="E36" s="398"/>
      <c r="F36" s="398"/>
      <c r="G36" s="398"/>
      <c r="H36" s="398"/>
      <c r="I36" s="165"/>
    </row>
    <row r="37" spans="1:9" ht="14.1" customHeight="1">
      <c r="A37" s="397"/>
      <c r="B37" s="394" t="s">
        <v>472</v>
      </c>
      <c r="C37" s="390">
        <f t="shared" ref="C37:C47" si="2">(D37+E37+F37+G37+H37)</f>
        <v>17.95</v>
      </c>
      <c r="D37" s="399">
        <v>17.95</v>
      </c>
      <c r="E37" s="398"/>
      <c r="F37" s="398"/>
      <c r="G37" s="398"/>
      <c r="H37" s="398"/>
      <c r="I37" s="165"/>
    </row>
    <row r="38" spans="1:9" ht="14.1" customHeight="1">
      <c r="A38" s="397"/>
      <c r="B38" s="394" t="s">
        <v>473</v>
      </c>
      <c r="C38" s="390">
        <f t="shared" si="2"/>
        <v>515.24</v>
      </c>
      <c r="D38" s="393">
        <v>515.24</v>
      </c>
      <c r="E38" s="398"/>
      <c r="F38" s="398"/>
      <c r="G38" s="398"/>
      <c r="H38" s="398"/>
      <c r="I38" s="165"/>
    </row>
    <row r="39" spans="1:9" ht="14.1" customHeight="1">
      <c r="A39" s="397"/>
      <c r="B39" s="394" t="s">
        <v>474</v>
      </c>
      <c r="C39" s="390">
        <f t="shared" si="2"/>
        <v>8.06</v>
      </c>
      <c r="D39" s="393">
        <v>8.06</v>
      </c>
      <c r="E39" s="398"/>
      <c r="F39" s="398"/>
      <c r="G39" s="398"/>
      <c r="H39" s="398"/>
      <c r="I39" s="165"/>
    </row>
    <row r="40" spans="1:9" ht="14.1" customHeight="1">
      <c r="A40" s="397"/>
      <c r="B40" s="394" t="s">
        <v>475</v>
      </c>
      <c r="C40" s="390">
        <f t="shared" si="2"/>
        <v>798.76</v>
      </c>
      <c r="D40" s="393">
        <v>798.76</v>
      </c>
      <c r="E40" s="398"/>
      <c r="F40" s="398"/>
      <c r="G40" s="398"/>
      <c r="H40" s="398"/>
      <c r="I40" s="165"/>
    </row>
    <row r="41" spans="1:9" ht="26.25" customHeight="1">
      <c r="A41" s="397" t="s">
        <v>476</v>
      </c>
      <c r="B41" s="394" t="s">
        <v>55</v>
      </c>
      <c r="C41" s="390">
        <f t="shared" si="2"/>
        <v>75.63</v>
      </c>
      <c r="D41" s="391">
        <v>75.63</v>
      </c>
      <c r="E41" s="391"/>
      <c r="F41" s="391"/>
      <c r="G41" s="391"/>
      <c r="H41" s="391"/>
      <c r="I41" s="165"/>
    </row>
    <row r="42" spans="1:9" ht="14.1" customHeight="1">
      <c r="A42" s="397" t="s">
        <v>477</v>
      </c>
      <c r="B42" s="394" t="s">
        <v>56</v>
      </c>
      <c r="C42" s="390">
        <f t="shared" si="2"/>
        <v>0</v>
      </c>
      <c r="D42" s="391"/>
      <c r="E42" s="391"/>
      <c r="F42" s="391"/>
      <c r="G42" s="391"/>
      <c r="H42" s="391"/>
      <c r="I42" s="165"/>
    </row>
    <row r="43" spans="1:9" ht="14.1" customHeight="1">
      <c r="A43" s="388" t="s">
        <v>478</v>
      </c>
      <c r="B43" s="394" t="s">
        <v>57</v>
      </c>
      <c r="C43" s="390">
        <f t="shared" si="2"/>
        <v>269.77</v>
      </c>
      <c r="D43" s="393">
        <v>269.77</v>
      </c>
      <c r="E43" s="393"/>
      <c r="F43" s="393"/>
      <c r="G43" s="393"/>
      <c r="H43" s="393"/>
      <c r="I43" s="165"/>
    </row>
    <row r="44" spans="1:9" ht="14.1" customHeight="1">
      <c r="A44" s="397" t="s">
        <v>479</v>
      </c>
      <c r="B44" s="400"/>
      <c r="C44" s="390">
        <f t="shared" si="2"/>
        <v>0</v>
      </c>
      <c r="D44" s="391"/>
      <c r="E44" s="391"/>
      <c r="F44" s="391"/>
      <c r="G44" s="391"/>
      <c r="H44" s="391"/>
      <c r="I44" s="165"/>
    </row>
    <row r="45" spans="1:9" ht="14.1" customHeight="1">
      <c r="A45" s="397"/>
      <c r="B45" s="389"/>
      <c r="C45" s="390">
        <f t="shared" si="2"/>
        <v>0</v>
      </c>
      <c r="D45" s="391"/>
      <c r="E45" s="391"/>
      <c r="F45" s="391"/>
      <c r="G45" s="391"/>
      <c r="H45" s="391"/>
      <c r="I45" s="165"/>
    </row>
    <row r="46" spans="1:9" ht="14.1" customHeight="1">
      <c r="A46" s="388"/>
      <c r="B46" s="389"/>
      <c r="C46" s="390">
        <f t="shared" si="2"/>
        <v>0</v>
      </c>
      <c r="D46" s="391"/>
      <c r="E46" s="391"/>
      <c r="F46" s="391"/>
      <c r="G46" s="391"/>
      <c r="H46" s="391"/>
      <c r="I46" s="165"/>
    </row>
    <row r="47" spans="1:9" ht="17.25" customHeight="1">
      <c r="A47" s="401"/>
      <c r="B47" s="402" t="s">
        <v>480</v>
      </c>
      <c r="C47" s="390">
        <f t="shared" si="2"/>
        <v>1785.1100000000001</v>
      </c>
      <c r="D47" s="403">
        <f>(D20+D23+D24+D44+D45+D46)</f>
        <v>1785.1100000000001</v>
      </c>
      <c r="E47" s="390">
        <f t="shared" ref="E47:H47" si="3">(E20+E23+E24+E44+E45+E46)</f>
        <v>0</v>
      </c>
      <c r="F47" s="390">
        <f t="shared" si="3"/>
        <v>0</v>
      </c>
      <c r="G47" s="390">
        <f t="shared" si="3"/>
        <v>0</v>
      </c>
      <c r="H47" s="390">
        <f t="shared" si="3"/>
        <v>0</v>
      </c>
      <c r="I47" s="165"/>
    </row>
    <row r="48" spans="1:9">
      <c r="I48" s="165"/>
    </row>
    <row r="49" spans="1:9">
      <c r="A49" s="155" t="s">
        <v>286</v>
      </c>
      <c r="B49" s="165"/>
      <c r="C49" s="473"/>
      <c r="D49" s="473"/>
      <c r="E49" s="165"/>
      <c r="F49" s="473" t="s">
        <v>227</v>
      </c>
      <c r="G49" s="473"/>
      <c r="H49" s="473"/>
      <c r="I49" s="165"/>
    </row>
    <row r="50" spans="1:9">
      <c r="C50" s="457" t="s">
        <v>481</v>
      </c>
      <c r="D50" s="457"/>
      <c r="E50" s="456" t="s">
        <v>482</v>
      </c>
      <c r="F50" s="456"/>
      <c r="G50" s="456"/>
      <c r="H50" s="456"/>
      <c r="I50" s="165"/>
    </row>
    <row r="51" spans="1:9">
      <c r="C51" s="383"/>
      <c r="D51" s="383"/>
      <c r="E51" s="383"/>
      <c r="F51" s="383"/>
      <c r="G51" s="383"/>
      <c r="H51" s="383"/>
      <c r="I51" s="165"/>
    </row>
    <row r="52" spans="1:9">
      <c r="A52" s="458" t="s">
        <v>287</v>
      </c>
      <c r="B52" s="458"/>
      <c r="C52" s="473"/>
      <c r="D52" s="473"/>
      <c r="E52" s="165"/>
      <c r="F52" s="473" t="s">
        <v>232</v>
      </c>
      <c r="G52" s="473"/>
      <c r="H52" s="473"/>
      <c r="I52" s="165"/>
    </row>
    <row r="53" spans="1:9">
      <c r="B53" s="165"/>
      <c r="C53" s="457" t="s">
        <v>481</v>
      </c>
      <c r="D53" s="457"/>
      <c r="E53" s="456" t="s">
        <v>482</v>
      </c>
      <c r="F53" s="456"/>
      <c r="G53" s="456"/>
      <c r="H53" s="456"/>
    </row>
    <row r="54" spans="1:9">
      <c r="B54" s="165"/>
      <c r="C54" s="383"/>
      <c r="D54" s="383"/>
      <c r="E54" s="383"/>
      <c r="F54" s="383"/>
      <c r="G54" s="471"/>
      <c r="H54" s="471"/>
    </row>
  </sheetData>
  <mergeCells count="29">
    <mergeCell ref="A52:B52"/>
    <mergeCell ref="C52:D52"/>
    <mergeCell ref="F52:H52"/>
    <mergeCell ref="C53:D53"/>
    <mergeCell ref="E53:H53"/>
    <mergeCell ref="G54:H54"/>
    <mergeCell ref="F16:F18"/>
    <mergeCell ref="G16:G18"/>
    <mergeCell ref="H16:H18"/>
    <mergeCell ref="C49:D49"/>
    <mergeCell ref="F49:H49"/>
    <mergeCell ref="C50:D50"/>
    <mergeCell ref="E50:H50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9:D9"/>
    <mergeCell ref="E2:H2"/>
    <mergeCell ref="E3:H3"/>
    <mergeCell ref="E4:H4"/>
    <mergeCell ref="E5:H5"/>
    <mergeCell ref="E6:H6"/>
  </mergeCells>
  <pageMargins left="0" right="0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I36"/>
  <sheetViews>
    <sheetView topLeftCell="A2" workbookViewId="0">
      <selection activeCell="E5" sqref="E4:E5"/>
    </sheetView>
  </sheetViews>
  <sheetFormatPr defaultRowHeight="15"/>
  <cols>
    <col min="1" max="1" width="6.42578125" style="197" customWidth="1"/>
    <col min="2" max="2" width="13.7109375" style="197" customWidth="1"/>
    <col min="3" max="3" width="11.5703125" style="197" customWidth="1"/>
    <col min="4" max="4" width="9.140625" style="197" customWidth="1"/>
    <col min="5" max="5" width="7.140625" style="197" customWidth="1"/>
    <col min="6" max="6" width="13.7109375" style="197" customWidth="1"/>
    <col min="7" max="7" width="10" style="197" customWidth="1"/>
    <col min="8" max="8" width="13.5703125" style="197" customWidth="1"/>
    <col min="9" max="9" width="9.140625" style="197" customWidth="1"/>
    <col min="10" max="16384" width="9.140625" style="215"/>
  </cols>
  <sheetData>
    <row r="2" spans="1:8">
      <c r="A2" s="475" t="s">
        <v>311</v>
      </c>
      <c r="B2" s="475"/>
      <c r="C2" s="475"/>
      <c r="D2" s="475"/>
      <c r="E2" s="475"/>
      <c r="F2" s="475"/>
      <c r="G2" s="475"/>
      <c r="H2" s="475"/>
    </row>
    <row r="3" spans="1:8">
      <c r="A3" s="476" t="s">
        <v>254</v>
      </c>
      <c r="B3" s="476"/>
      <c r="C3" s="476"/>
      <c r="D3" s="476"/>
      <c r="E3" s="476"/>
      <c r="F3" s="476"/>
      <c r="G3" s="476"/>
      <c r="H3" s="476"/>
    </row>
    <row r="6" spans="1:8">
      <c r="A6" s="477" t="s">
        <v>312</v>
      </c>
      <c r="B6" s="477"/>
      <c r="C6" s="477"/>
      <c r="D6" s="477"/>
      <c r="E6" s="477"/>
      <c r="F6" s="477"/>
      <c r="G6" s="477"/>
      <c r="H6" s="477"/>
    </row>
    <row r="9" spans="1:8" ht="15" customHeight="1">
      <c r="A9" s="478" t="s">
        <v>328</v>
      </c>
      <c r="B9" s="478"/>
      <c r="C9" s="478"/>
      <c r="D9" s="478"/>
      <c r="E9" s="478"/>
      <c r="F9" s="478"/>
      <c r="G9" s="478"/>
      <c r="H9" s="478"/>
    </row>
    <row r="10" spans="1:8">
      <c r="D10" s="198"/>
    </row>
    <row r="11" spans="1:8">
      <c r="C11" s="477" t="s">
        <v>406</v>
      </c>
      <c r="D11" s="477"/>
      <c r="E11" s="477"/>
      <c r="F11" s="477"/>
    </row>
    <row r="12" spans="1:8">
      <c r="B12" s="474" t="s">
        <v>296</v>
      </c>
      <c r="C12" s="474"/>
      <c r="D12" s="474"/>
      <c r="E12" s="474"/>
      <c r="F12" s="474"/>
      <c r="G12" s="474"/>
    </row>
    <row r="14" spans="1:8" ht="15" customHeight="1">
      <c r="A14" s="480" t="s">
        <v>314</v>
      </c>
      <c r="B14" s="480"/>
      <c r="C14" s="199" t="s">
        <v>315</v>
      </c>
      <c r="D14" s="200"/>
      <c r="E14" s="200"/>
      <c r="F14" s="200"/>
      <c r="G14" s="200"/>
      <c r="H14" s="200"/>
    </row>
    <row r="15" spans="1:8">
      <c r="A15" s="481" t="s">
        <v>329</v>
      </c>
      <c r="B15" s="481"/>
      <c r="C15" s="481"/>
      <c r="D15" s="481"/>
      <c r="E15" s="481"/>
      <c r="F15" s="481"/>
      <c r="G15" s="481"/>
      <c r="H15" s="481"/>
    </row>
    <row r="16" spans="1:8" ht="28.5" customHeight="1">
      <c r="A16" s="201" t="s">
        <v>317</v>
      </c>
      <c r="B16" s="201" t="s">
        <v>318</v>
      </c>
      <c r="C16" s="482" t="s">
        <v>319</v>
      </c>
      <c r="D16" s="483"/>
      <c r="E16" s="484"/>
      <c r="F16" s="201" t="s">
        <v>320</v>
      </c>
      <c r="G16" s="202" t="s">
        <v>321</v>
      </c>
      <c r="H16" s="202" t="s">
        <v>322</v>
      </c>
    </row>
    <row r="17" spans="1:8">
      <c r="A17" s="203">
        <v>1</v>
      </c>
      <c r="B17" s="216" t="s">
        <v>237</v>
      </c>
      <c r="C17" s="479" t="s">
        <v>330</v>
      </c>
      <c r="D17" s="479"/>
      <c r="E17" s="479"/>
      <c r="F17" s="205" t="s">
        <v>324</v>
      </c>
      <c r="G17" s="206">
        <v>1</v>
      </c>
      <c r="H17" s="207">
        <v>60178.03</v>
      </c>
    </row>
    <row r="18" spans="1:8">
      <c r="A18" s="203">
        <v>2</v>
      </c>
      <c r="B18" s="216" t="s">
        <v>237</v>
      </c>
      <c r="C18" s="479" t="s">
        <v>331</v>
      </c>
      <c r="D18" s="479"/>
      <c r="E18" s="479"/>
      <c r="F18" s="205" t="s">
        <v>324</v>
      </c>
      <c r="G18" s="206">
        <v>1</v>
      </c>
      <c r="H18" s="207">
        <v>872.61</v>
      </c>
    </row>
    <row r="19" spans="1:8">
      <c r="A19" s="203"/>
      <c r="B19" s="216"/>
      <c r="C19" s="485" t="s">
        <v>325</v>
      </c>
      <c r="D19" s="485"/>
      <c r="E19" s="485"/>
      <c r="F19" s="208" t="s">
        <v>324</v>
      </c>
      <c r="G19" s="209">
        <v>1</v>
      </c>
      <c r="H19" s="210">
        <f>0+H17</f>
        <v>60178.03</v>
      </c>
    </row>
    <row r="20" spans="1:8">
      <c r="A20" s="203">
        <v>3</v>
      </c>
      <c r="B20" s="216" t="s">
        <v>242</v>
      </c>
      <c r="C20" s="479" t="s">
        <v>323</v>
      </c>
      <c r="D20" s="479"/>
      <c r="E20" s="479"/>
      <c r="F20" s="205" t="s">
        <v>324</v>
      </c>
      <c r="G20" s="206">
        <v>1</v>
      </c>
      <c r="H20" s="207">
        <v>1785.11</v>
      </c>
    </row>
    <row r="21" spans="1:8">
      <c r="A21" s="203">
        <v>4</v>
      </c>
      <c r="B21" s="216" t="s">
        <v>242</v>
      </c>
      <c r="C21" s="479" t="s">
        <v>330</v>
      </c>
      <c r="D21" s="479"/>
      <c r="E21" s="479"/>
      <c r="F21" s="205" t="s">
        <v>324</v>
      </c>
      <c r="G21" s="206">
        <v>1</v>
      </c>
      <c r="H21" s="207">
        <v>12300.79</v>
      </c>
    </row>
    <row r="22" spans="1:8">
      <c r="A22" s="203">
        <v>5</v>
      </c>
      <c r="B22" s="216" t="s">
        <v>242</v>
      </c>
      <c r="C22" s="479" t="s">
        <v>331</v>
      </c>
      <c r="D22" s="479"/>
      <c r="E22" s="479"/>
      <c r="F22" s="205" t="s">
        <v>324</v>
      </c>
      <c r="G22" s="206">
        <v>1</v>
      </c>
      <c r="H22" s="207">
        <v>178.35</v>
      </c>
    </row>
    <row r="23" spans="1:8">
      <c r="A23" s="203"/>
      <c r="B23" s="216"/>
      <c r="C23" s="485" t="s">
        <v>325</v>
      </c>
      <c r="D23" s="485"/>
      <c r="E23" s="485"/>
      <c r="F23" s="208" t="s">
        <v>324</v>
      </c>
      <c r="G23" s="209">
        <v>1</v>
      </c>
      <c r="H23" s="210">
        <f>0+H20+H21</f>
        <v>14085.900000000001</v>
      </c>
    </row>
    <row r="24" spans="1:8">
      <c r="A24" s="203">
        <v>6</v>
      </c>
      <c r="B24" s="216" t="s">
        <v>247</v>
      </c>
      <c r="C24" s="479" t="s">
        <v>330</v>
      </c>
      <c r="D24" s="479"/>
      <c r="E24" s="479"/>
      <c r="F24" s="205" t="s">
        <v>324</v>
      </c>
      <c r="G24" s="206">
        <v>1</v>
      </c>
      <c r="H24" s="207">
        <v>320.35000000000002</v>
      </c>
    </row>
    <row r="25" spans="1:8">
      <c r="A25" s="203">
        <v>7</v>
      </c>
      <c r="B25" s="216" t="s">
        <v>247</v>
      </c>
      <c r="C25" s="479" t="s">
        <v>331</v>
      </c>
      <c r="D25" s="479"/>
      <c r="E25" s="479"/>
      <c r="F25" s="205" t="s">
        <v>324</v>
      </c>
      <c r="G25" s="206">
        <v>1</v>
      </c>
      <c r="H25" s="207">
        <v>4.6500000000000004</v>
      </c>
    </row>
    <row r="26" spans="1:8">
      <c r="A26" s="203"/>
      <c r="B26" s="216"/>
      <c r="C26" s="485" t="s">
        <v>325</v>
      </c>
      <c r="D26" s="485"/>
      <c r="E26" s="485"/>
      <c r="F26" s="208" t="s">
        <v>324</v>
      </c>
      <c r="G26" s="209">
        <v>1</v>
      </c>
      <c r="H26" s="210">
        <f>0+H24</f>
        <v>320.35000000000002</v>
      </c>
    </row>
    <row r="27" spans="1:8">
      <c r="A27" s="198"/>
      <c r="B27" s="217"/>
      <c r="C27" s="480"/>
      <c r="D27" s="480"/>
      <c r="E27" s="480"/>
      <c r="F27" s="212"/>
      <c r="G27" s="213"/>
      <c r="H27" s="214"/>
    </row>
    <row r="28" spans="1:8">
      <c r="A28" s="198"/>
      <c r="B28" s="217"/>
      <c r="C28" s="217"/>
      <c r="D28" s="217"/>
      <c r="E28" s="217"/>
      <c r="F28" s="212"/>
      <c r="G28" s="213"/>
      <c r="H28" s="214"/>
    </row>
    <row r="31" spans="1:8">
      <c r="A31" s="480" t="s">
        <v>226</v>
      </c>
      <c r="B31" s="480"/>
      <c r="C31" s="480"/>
      <c r="D31" s="480"/>
      <c r="E31" s="487" t="s">
        <v>227</v>
      </c>
      <c r="F31" s="487"/>
      <c r="G31" s="487"/>
      <c r="H31" s="487"/>
    </row>
    <row r="32" spans="1:8">
      <c r="E32" s="486" t="s">
        <v>327</v>
      </c>
      <c r="F32" s="486"/>
      <c r="G32" s="486"/>
      <c r="H32" s="486"/>
    </row>
    <row r="35" spans="1:8">
      <c r="A35" s="480" t="s">
        <v>231</v>
      </c>
      <c r="B35" s="480"/>
      <c r="C35" s="480"/>
      <c r="D35" s="480"/>
      <c r="E35" s="487" t="s">
        <v>232</v>
      </c>
      <c r="F35" s="487"/>
      <c r="G35" s="487"/>
      <c r="H35" s="487"/>
    </row>
    <row r="36" spans="1:8">
      <c r="E36" s="486" t="s">
        <v>327</v>
      </c>
      <c r="F36" s="486"/>
      <c r="G36" s="486"/>
      <c r="H36" s="486"/>
    </row>
  </sheetData>
  <sheetProtection formatCells="0" formatColumns="0" formatRows="0" insertColumns="0" insertRows="0" insertHyperlinks="0" deleteColumns="0" deleteRows="0" sort="0" autoFilter="0" pivotTables="0"/>
  <mergeCells count="26">
    <mergeCell ref="E36:H36"/>
    <mergeCell ref="C26:E26"/>
    <mergeCell ref="C27:E27"/>
    <mergeCell ref="A31:D31"/>
    <mergeCell ref="E31:H31"/>
    <mergeCell ref="E32:H32"/>
    <mergeCell ref="A35:D35"/>
    <mergeCell ref="E35:H35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11811023622047245" right="0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Forma Nr.2 suvest.</vt:lpstr>
      <vt:lpstr>Forma Nr.2 SB</vt:lpstr>
      <vt:lpstr>Forma Nr.2 SB(2)</vt:lpstr>
      <vt:lpstr>Forma Nr.2 ML</vt:lpstr>
      <vt:lpstr>Forma Nr.2 VBD</vt:lpstr>
      <vt:lpstr>Forma Nr.2 S</vt:lpstr>
      <vt:lpstr>moketinos sumos.</vt:lpstr>
      <vt:lpstr>Pažyma </vt:lpstr>
      <vt:lpstr>Sukauptų FS pažyma</vt:lpstr>
      <vt:lpstr>Gautų F S pažyma</vt:lpstr>
      <vt:lpstr>pažyma apie pajamas</vt:lpstr>
      <vt:lpstr>Forma Nr. 7</vt:lpstr>
      <vt:lpstr>B-2 (švietimas)</vt:lpstr>
      <vt:lpstr>Sheet2</vt:lpstr>
      <vt:lpstr>'B-2 (švietimas)'!Print_Area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Vartotojas</cp:lastModifiedBy>
  <cp:lastPrinted>2020-07-09T07:19:58Z</cp:lastPrinted>
  <dcterms:created xsi:type="dcterms:W3CDTF">2019-01-14T20:28:53Z</dcterms:created>
  <dcterms:modified xsi:type="dcterms:W3CDTF">2021-05-12T11:59:06Z</dcterms:modified>
</cp:coreProperties>
</file>