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kzit\Desktop\"/>
    </mc:Choice>
  </mc:AlternateContent>
  <xr:revisionPtr revIDLastSave="0" documentId="13_ncr:1_{8E969DF8-85B0-4FC1-9CC2-D045C314906B}" xr6:coauthVersionLast="47" xr6:coauthVersionMax="47" xr10:uidLastSave="{00000000-0000-0000-0000-000000000000}"/>
  <bookViews>
    <workbookView xWindow="28680" yWindow="-120" windowWidth="29040" windowHeight="15840" firstSheet="16" activeTab="22" xr2:uid="{00000000-000D-0000-FFFF-FFFF00000000}"/>
  </bookViews>
  <sheets>
    <sheet name="F2_SUV" sheetId="1" r:id="rId1"/>
    <sheet name="F2_SB_SUV" sheetId="2" r:id="rId2"/>
    <sheet name="F2_SB_09.02.01.01_SUV" sheetId="3" r:id="rId3"/>
    <sheet name="F2_SB_1.1.1.8" sheetId="4" r:id="rId4"/>
    <sheet name="F2_SB_1.1.3.19" sheetId="5" r:id="rId5"/>
    <sheet name="F2_SB_1.4.4.28" sheetId="6" r:id="rId6"/>
    <sheet name="F2_SB_09.06.01.01" sheetId="7" r:id="rId7"/>
    <sheet name="F2_LK" sheetId="9" r:id="rId8"/>
    <sheet name="F2_ML" sheetId="10" r:id="rId9"/>
    <sheet name="F2_ML(UK)" sheetId="11" r:id="rId10"/>
    <sheet name="F2_S" sheetId="12" r:id="rId11"/>
    <sheet name="F2_VBD" sheetId="13" r:id="rId12"/>
    <sheet name="F2_VBD(UK)" sheetId="14" r:id="rId13"/>
    <sheet name="Gautų FS pažyma" sheetId="15" r:id="rId14"/>
    <sheet name="Gautų FS pažyma pagal šalt" sheetId="16" r:id="rId15"/>
    <sheet name="Sukauptų FS pažyma" sheetId="17" r:id="rId16"/>
    <sheet name="Sukauptų FS pažyma pagal šalt" sheetId="18" r:id="rId17"/>
    <sheet name="9 priedas" sheetId="19" r:id="rId18"/>
    <sheet name="Pažyma prie 9 priedo" sheetId="20" r:id="rId19"/>
    <sheet name="Forma S7" sheetId="21" r:id="rId20"/>
    <sheet name="Pažyma apie pajamas" sheetId="22" r:id="rId21"/>
    <sheet name="B-2" sheetId="24" r:id="rId22"/>
    <sheet name="Pažyma prie B-2" sheetId="25" r:id="rId23"/>
    <sheet name="Tikslinės lėšos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24" l="1"/>
  <c r="Q39" i="24"/>
  <c r="P39" i="24"/>
  <c r="O39" i="24"/>
  <c r="N39" i="24"/>
  <c r="F39" i="24"/>
  <c r="C39" i="24"/>
  <c r="B39" i="24"/>
  <c r="Q38" i="24"/>
  <c r="F38" i="24"/>
  <c r="C38" i="24"/>
  <c r="B38" i="24"/>
  <c r="R37" i="24"/>
  <c r="Q37" i="24"/>
  <c r="P37" i="24"/>
  <c r="O37" i="24"/>
  <c r="N37" i="24"/>
  <c r="F37" i="24"/>
  <c r="E37" i="24"/>
  <c r="C37" i="24"/>
  <c r="Q36" i="24"/>
  <c r="P36" i="24"/>
  <c r="F36" i="24"/>
  <c r="E36" i="24"/>
  <c r="C36" i="24"/>
  <c r="R35" i="24"/>
  <c r="Q35" i="24"/>
  <c r="P35" i="24"/>
  <c r="O35" i="24"/>
  <c r="N35" i="24"/>
  <c r="F35" i="24"/>
  <c r="E35" i="24"/>
  <c r="C35" i="24"/>
  <c r="Q34" i="24"/>
  <c r="P34" i="24"/>
  <c r="N34" i="24"/>
  <c r="C34" i="24"/>
  <c r="B34" i="24"/>
  <c r="S33" i="24"/>
  <c r="AA33" i="24" s="1"/>
  <c r="K33" i="24"/>
  <c r="J33" i="24"/>
  <c r="Y33" i="24" s="1"/>
  <c r="I33" i="24"/>
  <c r="X33" i="24" s="1"/>
  <c r="H33" i="24"/>
  <c r="L33" i="24" s="1"/>
  <c r="Z33" i="24" s="1"/>
  <c r="G33" i="24"/>
  <c r="F33" i="24"/>
  <c r="D33" i="24"/>
  <c r="S32" i="24"/>
  <c r="K32" i="24"/>
  <c r="J32" i="24"/>
  <c r="Y32" i="24" s="1"/>
  <c r="I32" i="24"/>
  <c r="X32" i="24" s="1"/>
  <c r="H32" i="24"/>
  <c r="W32" i="24" s="1"/>
  <c r="F32" i="24"/>
  <c r="F34" i="24" s="1"/>
  <c r="D32" i="24"/>
  <c r="W31" i="24"/>
  <c r="S31" i="24"/>
  <c r="K31" i="24"/>
  <c r="L31" i="24" s="1"/>
  <c r="Z31" i="24" s="1"/>
  <c r="J31" i="24"/>
  <c r="Y31" i="24" s="1"/>
  <c r="I31" i="24"/>
  <c r="X31" i="24" s="1"/>
  <c r="H31" i="24"/>
  <c r="E31" i="24"/>
  <c r="E39" i="24" s="1"/>
  <c r="D31" i="24"/>
  <c r="S30" i="24"/>
  <c r="R30" i="24"/>
  <c r="R38" i="24" s="1"/>
  <c r="P30" i="24"/>
  <c r="P38" i="24" s="1"/>
  <c r="O30" i="24"/>
  <c r="J30" i="24" s="1"/>
  <c r="Y30" i="24" s="1"/>
  <c r="N30" i="24"/>
  <c r="N38" i="24" s="1"/>
  <c r="M30" i="24"/>
  <c r="M38" i="24" s="1"/>
  <c r="K30" i="24"/>
  <c r="I30" i="24"/>
  <c r="X30" i="24" s="1"/>
  <c r="H30" i="24"/>
  <c r="W30" i="24" s="1"/>
  <c r="E30" i="24"/>
  <c r="G30" i="24" s="1"/>
  <c r="D30" i="24"/>
  <c r="S29" i="24"/>
  <c r="AA29" i="24" s="1"/>
  <c r="K29" i="24"/>
  <c r="J29" i="24"/>
  <c r="Y29" i="24" s="1"/>
  <c r="I29" i="24"/>
  <c r="X29" i="24" s="1"/>
  <c r="H29" i="24"/>
  <c r="L29" i="24" s="1"/>
  <c r="Z29" i="24" s="1"/>
  <c r="G29" i="24"/>
  <c r="D29" i="24"/>
  <c r="S28" i="24"/>
  <c r="K28" i="24"/>
  <c r="J28" i="24"/>
  <c r="Y28" i="24" s="1"/>
  <c r="I28" i="24"/>
  <c r="L28" i="24" s="1"/>
  <c r="Z28" i="24" s="1"/>
  <c r="H28" i="24"/>
  <c r="W28" i="24" s="1"/>
  <c r="E28" i="24"/>
  <c r="G28" i="24" s="1"/>
  <c r="AA28" i="24" s="1"/>
  <c r="D28" i="24"/>
  <c r="Y27" i="24"/>
  <c r="M27" i="24"/>
  <c r="S27" i="24" s="1"/>
  <c r="AA27" i="24" s="1"/>
  <c r="K27" i="24"/>
  <c r="K39" i="24" s="1"/>
  <c r="J27" i="24"/>
  <c r="J39" i="24" s="1"/>
  <c r="I27" i="24"/>
  <c r="X27" i="24" s="1"/>
  <c r="G27" i="24"/>
  <c r="D27" i="24"/>
  <c r="D39" i="24" s="1"/>
  <c r="Y26" i="24"/>
  <c r="X26" i="24"/>
  <c r="W26" i="24"/>
  <c r="S26" i="24"/>
  <c r="AA26" i="24" s="1"/>
  <c r="K26" i="24"/>
  <c r="K38" i="24" s="1"/>
  <c r="J26" i="24"/>
  <c r="I26" i="24"/>
  <c r="H26" i="24"/>
  <c r="H38" i="24" s="1"/>
  <c r="G26" i="24"/>
  <c r="D26" i="24"/>
  <c r="D38" i="24" s="1"/>
  <c r="Y25" i="24"/>
  <c r="X25" i="24"/>
  <c r="W25" i="24"/>
  <c r="S25" i="24"/>
  <c r="AA25" i="24" s="1"/>
  <c r="K25" i="24"/>
  <c r="J25" i="24"/>
  <c r="I25" i="24"/>
  <c r="H25" i="24"/>
  <c r="L25" i="24" s="1"/>
  <c r="Z25" i="24" s="1"/>
  <c r="G25" i="24"/>
  <c r="D25" i="24"/>
  <c r="Y24" i="24"/>
  <c r="X24" i="24"/>
  <c r="M24" i="24"/>
  <c r="H24" i="24" s="1"/>
  <c r="K24" i="24"/>
  <c r="J24" i="24"/>
  <c r="I24" i="24"/>
  <c r="G24" i="24"/>
  <c r="D24" i="24"/>
  <c r="Y23" i="24"/>
  <c r="M23" i="24"/>
  <c r="S23" i="24" s="1"/>
  <c r="AA23" i="24" s="1"/>
  <c r="K23" i="24"/>
  <c r="J23" i="24"/>
  <c r="I23" i="24"/>
  <c r="X23" i="24" s="1"/>
  <c r="H23" i="24"/>
  <c r="W23" i="24" s="1"/>
  <c r="G23" i="24"/>
  <c r="D23" i="24"/>
  <c r="B23" i="24"/>
  <c r="B37" i="24" s="1"/>
  <c r="O22" i="24"/>
  <c r="M22" i="24"/>
  <c r="S22" i="24" s="1"/>
  <c r="AA22" i="24" s="1"/>
  <c r="K22" i="24"/>
  <c r="J22" i="24"/>
  <c r="Y22" i="24" s="1"/>
  <c r="I22" i="24"/>
  <c r="X22" i="24" s="1"/>
  <c r="G22" i="24"/>
  <c r="B22" i="24"/>
  <c r="B36" i="24" s="1"/>
  <c r="X21" i="24"/>
  <c r="W21" i="24"/>
  <c r="S21" i="24"/>
  <c r="AA21" i="24" s="1"/>
  <c r="L21" i="24"/>
  <c r="Z21" i="24" s="1"/>
  <c r="K21" i="24"/>
  <c r="K37" i="24" s="1"/>
  <c r="J21" i="24"/>
  <c r="J35" i="24" s="1"/>
  <c r="I21" i="24"/>
  <c r="I35" i="24" s="1"/>
  <c r="H21" i="24"/>
  <c r="G21" i="24"/>
  <c r="G37" i="24" s="1"/>
  <c r="D21" i="24"/>
  <c r="D37" i="24" s="1"/>
  <c r="Y20" i="24"/>
  <c r="S20" i="24"/>
  <c r="R20" i="24"/>
  <c r="R34" i="24" s="1"/>
  <c r="O20" i="24"/>
  <c r="O34" i="24" s="1"/>
  <c r="N20" i="24"/>
  <c r="N36" i="24" s="1"/>
  <c r="M20" i="24"/>
  <c r="M36" i="24" s="1"/>
  <c r="K20" i="24"/>
  <c r="K36" i="24" s="1"/>
  <c r="J20" i="24"/>
  <c r="J36" i="24" s="1"/>
  <c r="H20" i="24"/>
  <c r="W20" i="24" s="1"/>
  <c r="G20" i="24"/>
  <c r="D20" i="24"/>
  <c r="E14" i="24"/>
  <c r="D14" i="24"/>
  <c r="D13" i="24"/>
  <c r="E13" i="24" s="1"/>
  <c r="G34" i="24" l="1"/>
  <c r="W24" i="24"/>
  <c r="L24" i="24"/>
  <c r="Z24" i="24" s="1"/>
  <c r="S34" i="24"/>
  <c r="U34" i="24" s="1"/>
  <c r="V34" i="24" s="1"/>
  <c r="D34" i="24"/>
  <c r="G38" i="24"/>
  <c r="J38" i="24"/>
  <c r="AA30" i="24"/>
  <c r="L32" i="24"/>
  <c r="Z32" i="24" s="1"/>
  <c r="L23" i="24"/>
  <c r="Z23" i="24" s="1"/>
  <c r="X28" i="24"/>
  <c r="W29" i="24"/>
  <c r="L30" i="24"/>
  <c r="Z30" i="24" s="1"/>
  <c r="K35" i="24"/>
  <c r="O36" i="24"/>
  <c r="S36" i="24" s="1"/>
  <c r="I37" i="24"/>
  <c r="O38" i="24"/>
  <c r="S38" i="24" s="1"/>
  <c r="I39" i="24"/>
  <c r="W33" i="24"/>
  <c r="J37" i="24"/>
  <c r="L20" i="24"/>
  <c r="D22" i="24"/>
  <c r="D36" i="24" s="1"/>
  <c r="H27" i="24"/>
  <c r="G31" i="24"/>
  <c r="G39" i="24" s="1"/>
  <c r="J34" i="24"/>
  <c r="M35" i="24"/>
  <c r="S35" i="24" s="1"/>
  <c r="U35" i="24" s="1"/>
  <c r="V35" i="24" s="1"/>
  <c r="E38" i="24"/>
  <c r="I38" i="24"/>
  <c r="L38" i="24" s="1"/>
  <c r="K34" i="24"/>
  <c r="B35" i="24"/>
  <c r="R36" i="24"/>
  <c r="E34" i="24"/>
  <c r="H22" i="24"/>
  <c r="H34" i="24" s="1"/>
  <c r="S24" i="24"/>
  <c r="AA24" i="24" s="1"/>
  <c r="G32" i="24"/>
  <c r="AA32" i="24" s="1"/>
  <c r="G36" i="24"/>
  <c r="M37" i="24"/>
  <c r="S37" i="24" s="1"/>
  <c r="M39" i="24"/>
  <c r="S39" i="24" s="1"/>
  <c r="L26" i="24"/>
  <c r="Z26" i="24" s="1"/>
  <c r="M34" i="24"/>
  <c r="D35" i="24"/>
  <c r="I20" i="24"/>
  <c r="Y21" i="24"/>
  <c r="AA20" i="24"/>
  <c r="H39" i="24" l="1"/>
  <c r="L39" i="24" s="1"/>
  <c r="W27" i="24"/>
  <c r="H35" i="24"/>
  <c r="L35" i="24" s="1"/>
  <c r="L27" i="24"/>
  <c r="Z27" i="24" s="1"/>
  <c r="AA31" i="24"/>
  <c r="L22" i="24"/>
  <c r="Z22" i="24" s="1"/>
  <c r="W22" i="24"/>
  <c r="X20" i="24"/>
  <c r="I36" i="24"/>
  <c r="I34" i="24"/>
  <c r="G35" i="24"/>
  <c r="Z20" i="24"/>
  <c r="L34" i="24"/>
  <c r="H36" i="24"/>
  <c r="H37" i="24"/>
  <c r="L37" i="24" s="1"/>
  <c r="L36" i="24" l="1"/>
  <c r="L41" i="24"/>
  <c r="Z34" i="24"/>
  <c r="D20" i="25" l="1"/>
  <c r="D44" i="23" l="1"/>
  <c r="C44" i="23"/>
  <c r="B44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H40" i="15"/>
  <c r="H34" i="15"/>
  <c r="H32" i="15"/>
  <c r="H30" i="15"/>
  <c r="H28" i="15"/>
  <c r="H24" i="15"/>
  <c r="H22" i="15"/>
  <c r="H20" i="15"/>
  <c r="H38" i="16"/>
  <c r="H32" i="16"/>
  <c r="H30" i="16"/>
  <c r="H28" i="16"/>
  <c r="H24" i="16"/>
  <c r="H22" i="16"/>
  <c r="H20" i="16"/>
  <c r="K83" i="19"/>
  <c r="J83" i="19"/>
  <c r="I83" i="19"/>
  <c r="K82" i="19"/>
  <c r="J82" i="19"/>
  <c r="I82" i="19"/>
  <c r="K76" i="19"/>
  <c r="J76" i="19"/>
  <c r="J75" i="19" s="1"/>
  <c r="I76" i="19"/>
  <c r="I75" i="19" s="1"/>
  <c r="K75" i="19"/>
  <c r="K70" i="19"/>
  <c r="J70" i="19"/>
  <c r="I70" i="19"/>
  <c r="K67" i="19"/>
  <c r="J67" i="19"/>
  <c r="I67" i="19"/>
  <c r="K66" i="19"/>
  <c r="J66" i="19"/>
  <c r="I66" i="19"/>
  <c r="K59" i="19"/>
  <c r="J59" i="19"/>
  <c r="I59" i="19"/>
  <c r="K54" i="19"/>
  <c r="J54" i="19"/>
  <c r="I54" i="19"/>
  <c r="K51" i="19"/>
  <c r="J51" i="19"/>
  <c r="I51" i="19"/>
  <c r="K48" i="19"/>
  <c r="J48" i="19"/>
  <c r="J47" i="19" s="1"/>
  <c r="I48" i="19"/>
  <c r="I47" i="19" s="1"/>
  <c r="K47" i="19"/>
  <c r="K43" i="19"/>
  <c r="J43" i="19"/>
  <c r="I43" i="19"/>
  <c r="K42" i="19"/>
  <c r="J42" i="19"/>
  <c r="I42" i="19"/>
  <c r="K39" i="19"/>
  <c r="J39" i="19"/>
  <c r="I39" i="19"/>
  <c r="K37" i="19"/>
  <c r="K30" i="19" s="1"/>
  <c r="K91" i="19" s="1"/>
  <c r="J37" i="19"/>
  <c r="I37" i="19"/>
  <c r="K32" i="19"/>
  <c r="J32" i="19"/>
  <c r="I32" i="19"/>
  <c r="K31" i="19"/>
  <c r="J31" i="19"/>
  <c r="I31" i="19"/>
  <c r="G43" i="20"/>
  <c r="C42" i="20"/>
  <c r="C41" i="20"/>
  <c r="C40" i="20"/>
  <c r="C39" i="20"/>
  <c r="C38" i="20"/>
  <c r="C37" i="20"/>
  <c r="C36" i="20"/>
  <c r="C35" i="20"/>
  <c r="C34" i="20"/>
  <c r="H32" i="20"/>
  <c r="G32" i="20"/>
  <c r="F32" i="20"/>
  <c r="E32" i="20"/>
  <c r="D32" i="20"/>
  <c r="C32" i="20" s="1"/>
  <c r="C31" i="20"/>
  <c r="C30" i="20"/>
  <c r="C29" i="20"/>
  <c r="C28" i="20"/>
  <c r="C27" i="20"/>
  <c r="C26" i="20"/>
  <c r="C25" i="20"/>
  <c r="H24" i="20"/>
  <c r="H43" i="20" s="1"/>
  <c r="G24" i="20"/>
  <c r="F24" i="20"/>
  <c r="F43" i="20" s="1"/>
  <c r="E24" i="20"/>
  <c r="E43" i="20" s="1"/>
  <c r="C23" i="20"/>
  <c r="C22" i="20"/>
  <c r="C20" i="20"/>
  <c r="E44" i="23" l="1"/>
  <c r="I30" i="19"/>
  <c r="I91" i="19" s="1"/>
  <c r="J30" i="19"/>
  <c r="J91" i="19" s="1"/>
  <c r="D24" i="20"/>
  <c r="D43" i="20" l="1"/>
  <c r="C43" i="20" s="1"/>
  <c r="C24" i="20"/>
  <c r="H29" i="17" l="1"/>
  <c r="H25" i="17"/>
  <c r="H20" i="17"/>
  <c r="H29" i="18"/>
  <c r="H25" i="18"/>
  <c r="H20" i="18"/>
  <c r="E26" i="21"/>
  <c r="D26" i="21"/>
  <c r="C26" i="21"/>
  <c r="G22" i="21"/>
  <c r="G26" i="21" s="1"/>
  <c r="K25" i="22" l="1"/>
  <c r="I24" i="22"/>
  <c r="H24" i="22"/>
  <c r="G24" i="22"/>
  <c r="F24" i="22"/>
  <c r="K19" i="22"/>
  <c r="K17" i="22"/>
  <c r="J17" i="22"/>
  <c r="J24" i="22" s="1"/>
  <c r="L365" i="14" l="1"/>
  <c r="L364" i="14" s="1"/>
  <c r="K365" i="14"/>
  <c r="J365" i="14"/>
  <c r="J364" i="14" s="1"/>
  <c r="I365" i="14"/>
  <c r="K364" i="14"/>
  <c r="I364" i="14"/>
  <c r="L362" i="14"/>
  <c r="K362" i="14"/>
  <c r="J362" i="14"/>
  <c r="J361" i="14" s="1"/>
  <c r="I362" i="14"/>
  <c r="L361" i="14"/>
  <c r="K361" i="14"/>
  <c r="I361" i="14"/>
  <c r="L359" i="14"/>
  <c r="L358" i="14" s="1"/>
  <c r="K359" i="14"/>
  <c r="K358" i="14" s="1"/>
  <c r="J359" i="14"/>
  <c r="I359" i="14"/>
  <c r="I358" i="14" s="1"/>
  <c r="J358" i="14"/>
  <c r="L355" i="14"/>
  <c r="L354" i="14" s="1"/>
  <c r="K355" i="14"/>
  <c r="J355" i="14"/>
  <c r="J354" i="14" s="1"/>
  <c r="I355" i="14"/>
  <c r="K354" i="14"/>
  <c r="I354" i="14"/>
  <c r="L351" i="14"/>
  <c r="K351" i="14"/>
  <c r="K350" i="14" s="1"/>
  <c r="J351" i="14"/>
  <c r="J350" i="14" s="1"/>
  <c r="I351" i="14"/>
  <c r="L350" i="14"/>
  <c r="I350" i="14"/>
  <c r="L347" i="14"/>
  <c r="L346" i="14" s="1"/>
  <c r="K347" i="14"/>
  <c r="K346" i="14" s="1"/>
  <c r="J347" i="14"/>
  <c r="I347" i="14"/>
  <c r="I346" i="14" s="1"/>
  <c r="I336" i="14" s="1"/>
  <c r="J346" i="14"/>
  <c r="L343" i="14"/>
  <c r="K343" i="14"/>
  <c r="J343" i="14"/>
  <c r="I343" i="14"/>
  <c r="L340" i="14"/>
  <c r="K340" i="14"/>
  <c r="J340" i="14"/>
  <c r="I340" i="14"/>
  <c r="L338" i="14"/>
  <c r="K338" i="14"/>
  <c r="K337" i="14" s="1"/>
  <c r="K336" i="14" s="1"/>
  <c r="J338" i="14"/>
  <c r="J337" i="14" s="1"/>
  <c r="J336" i="14" s="1"/>
  <c r="I338" i="14"/>
  <c r="L337" i="14"/>
  <c r="I337" i="14"/>
  <c r="L333" i="14"/>
  <c r="K333" i="14"/>
  <c r="K332" i="14" s="1"/>
  <c r="J333" i="14"/>
  <c r="J332" i="14" s="1"/>
  <c r="I333" i="14"/>
  <c r="L332" i="14"/>
  <c r="I332" i="14"/>
  <c r="L330" i="14"/>
  <c r="L329" i="14" s="1"/>
  <c r="K330" i="14"/>
  <c r="K329" i="14" s="1"/>
  <c r="J330" i="14"/>
  <c r="I330" i="14"/>
  <c r="I329" i="14" s="1"/>
  <c r="J329" i="14"/>
  <c r="L327" i="14"/>
  <c r="L326" i="14" s="1"/>
  <c r="K327" i="14"/>
  <c r="J327" i="14"/>
  <c r="J326" i="14" s="1"/>
  <c r="I327" i="14"/>
  <c r="K326" i="14"/>
  <c r="I326" i="14"/>
  <c r="L323" i="14"/>
  <c r="K323" i="14"/>
  <c r="K322" i="14" s="1"/>
  <c r="J323" i="14"/>
  <c r="J322" i="14" s="1"/>
  <c r="I323" i="14"/>
  <c r="L322" i="14"/>
  <c r="I322" i="14"/>
  <c r="L319" i="14"/>
  <c r="L318" i="14" s="1"/>
  <c r="K319" i="14"/>
  <c r="K318" i="14" s="1"/>
  <c r="J319" i="14"/>
  <c r="I319" i="14"/>
  <c r="I318" i="14" s="1"/>
  <c r="J318" i="14"/>
  <c r="L315" i="14"/>
  <c r="L314" i="14" s="1"/>
  <c r="K315" i="14"/>
  <c r="J315" i="14"/>
  <c r="J314" i="14" s="1"/>
  <c r="I315" i="14"/>
  <c r="K314" i="14"/>
  <c r="I314" i="14"/>
  <c r="L311" i="14"/>
  <c r="K311" i="14"/>
  <c r="J311" i="14"/>
  <c r="I311" i="14"/>
  <c r="L308" i="14"/>
  <c r="K308" i="14"/>
  <c r="J308" i="14"/>
  <c r="I308" i="14"/>
  <c r="L306" i="14"/>
  <c r="L305" i="14" s="1"/>
  <c r="L304" i="14" s="1"/>
  <c r="K306" i="14"/>
  <c r="K305" i="14" s="1"/>
  <c r="K304" i="14" s="1"/>
  <c r="K303" i="14" s="1"/>
  <c r="J306" i="14"/>
  <c r="I306" i="14"/>
  <c r="I305" i="14" s="1"/>
  <c r="J305" i="14"/>
  <c r="L300" i="14"/>
  <c r="K300" i="14"/>
  <c r="K299" i="14" s="1"/>
  <c r="J300" i="14"/>
  <c r="J299" i="14" s="1"/>
  <c r="I300" i="14"/>
  <c r="L299" i="14"/>
  <c r="I299" i="14"/>
  <c r="L297" i="14"/>
  <c r="L296" i="14" s="1"/>
  <c r="K297" i="14"/>
  <c r="K296" i="14" s="1"/>
  <c r="J297" i="14"/>
  <c r="I297" i="14"/>
  <c r="I296" i="14" s="1"/>
  <c r="J296" i="14"/>
  <c r="L294" i="14"/>
  <c r="L293" i="14" s="1"/>
  <c r="K294" i="14"/>
  <c r="J294" i="14"/>
  <c r="J293" i="14" s="1"/>
  <c r="I294" i="14"/>
  <c r="K293" i="14"/>
  <c r="I293" i="14"/>
  <c r="L290" i="14"/>
  <c r="K290" i="14"/>
  <c r="J290" i="14"/>
  <c r="J289" i="14" s="1"/>
  <c r="I290" i="14"/>
  <c r="L289" i="14"/>
  <c r="K289" i="14"/>
  <c r="I289" i="14"/>
  <c r="L286" i="14"/>
  <c r="L285" i="14" s="1"/>
  <c r="K286" i="14"/>
  <c r="K285" i="14" s="1"/>
  <c r="J286" i="14"/>
  <c r="I286" i="14"/>
  <c r="I285" i="14" s="1"/>
  <c r="J285" i="14"/>
  <c r="L282" i="14"/>
  <c r="L281" i="14" s="1"/>
  <c r="K282" i="14"/>
  <c r="J282" i="14"/>
  <c r="J281" i="14" s="1"/>
  <c r="I282" i="14"/>
  <c r="K281" i="14"/>
  <c r="I281" i="14"/>
  <c r="L278" i="14"/>
  <c r="K278" i="14"/>
  <c r="J278" i="14"/>
  <c r="I278" i="14"/>
  <c r="L275" i="14"/>
  <c r="K275" i="14"/>
  <c r="J275" i="14"/>
  <c r="I275" i="14"/>
  <c r="L273" i="14"/>
  <c r="L272" i="14" s="1"/>
  <c r="L271" i="14" s="1"/>
  <c r="K273" i="14"/>
  <c r="K272" i="14" s="1"/>
  <c r="K271" i="14" s="1"/>
  <c r="J273" i="14"/>
  <c r="I273" i="14"/>
  <c r="I272" i="14" s="1"/>
  <c r="J272" i="14"/>
  <c r="L268" i="14"/>
  <c r="L267" i="14" s="1"/>
  <c r="K268" i="14"/>
  <c r="K267" i="14" s="1"/>
  <c r="J268" i="14"/>
  <c r="I268" i="14"/>
  <c r="I267" i="14" s="1"/>
  <c r="J267" i="14"/>
  <c r="L265" i="14"/>
  <c r="L264" i="14" s="1"/>
  <c r="K265" i="14"/>
  <c r="J265" i="14"/>
  <c r="J264" i="14" s="1"/>
  <c r="I265" i="14"/>
  <c r="K264" i="14"/>
  <c r="I264" i="14"/>
  <c r="L262" i="14"/>
  <c r="K262" i="14"/>
  <c r="J262" i="14"/>
  <c r="J261" i="14" s="1"/>
  <c r="I262" i="14"/>
  <c r="L261" i="14"/>
  <c r="K261" i="14"/>
  <c r="I261" i="14"/>
  <c r="L258" i="14"/>
  <c r="L257" i="14" s="1"/>
  <c r="K258" i="14"/>
  <c r="K257" i="14" s="1"/>
  <c r="J258" i="14"/>
  <c r="I258" i="14"/>
  <c r="I257" i="14" s="1"/>
  <c r="J257" i="14"/>
  <c r="L254" i="14"/>
  <c r="L253" i="14" s="1"/>
  <c r="K254" i="14"/>
  <c r="J254" i="14"/>
  <c r="J253" i="14" s="1"/>
  <c r="I254" i="14"/>
  <c r="K253" i="14"/>
  <c r="I253" i="14"/>
  <c r="L250" i="14"/>
  <c r="K250" i="14"/>
  <c r="J250" i="14"/>
  <c r="J249" i="14" s="1"/>
  <c r="I250" i="14"/>
  <c r="L249" i="14"/>
  <c r="K249" i="14"/>
  <c r="I249" i="14"/>
  <c r="L246" i="14"/>
  <c r="K246" i="14"/>
  <c r="J246" i="14"/>
  <c r="I246" i="14"/>
  <c r="L243" i="14"/>
  <c r="K243" i="14"/>
  <c r="J243" i="14"/>
  <c r="I243" i="14"/>
  <c r="L241" i="14"/>
  <c r="L240" i="14" s="1"/>
  <c r="L239" i="14" s="1"/>
  <c r="L238" i="14" s="1"/>
  <c r="K241" i="14"/>
  <c r="J241" i="14"/>
  <c r="J240" i="14" s="1"/>
  <c r="I241" i="14"/>
  <c r="K240" i="14"/>
  <c r="I240" i="14"/>
  <c r="L234" i="14"/>
  <c r="L233" i="14" s="1"/>
  <c r="L232" i="14" s="1"/>
  <c r="K234" i="14"/>
  <c r="K233" i="14" s="1"/>
  <c r="K232" i="14" s="1"/>
  <c r="J234" i="14"/>
  <c r="I234" i="14"/>
  <c r="I233" i="14" s="1"/>
  <c r="I232" i="14" s="1"/>
  <c r="J233" i="14"/>
  <c r="J232" i="14" s="1"/>
  <c r="L230" i="14"/>
  <c r="L229" i="14" s="1"/>
  <c r="L228" i="14" s="1"/>
  <c r="K230" i="14"/>
  <c r="K229" i="14" s="1"/>
  <c r="K228" i="14" s="1"/>
  <c r="J230" i="14"/>
  <c r="I230" i="14"/>
  <c r="I229" i="14" s="1"/>
  <c r="I228" i="14" s="1"/>
  <c r="J229" i="14"/>
  <c r="J228" i="14" s="1"/>
  <c r="L221" i="14"/>
  <c r="L220" i="14" s="1"/>
  <c r="K221" i="14"/>
  <c r="K220" i="14" s="1"/>
  <c r="J221" i="14"/>
  <c r="I221" i="14"/>
  <c r="I220" i="14" s="1"/>
  <c r="J220" i="14"/>
  <c r="L218" i="14"/>
  <c r="L217" i="14" s="1"/>
  <c r="L216" i="14" s="1"/>
  <c r="K218" i="14"/>
  <c r="J218" i="14"/>
  <c r="J217" i="14" s="1"/>
  <c r="J216" i="14" s="1"/>
  <c r="I218" i="14"/>
  <c r="K217" i="14"/>
  <c r="K216" i="14" s="1"/>
  <c r="I217" i="14"/>
  <c r="L211" i="14"/>
  <c r="L210" i="14" s="1"/>
  <c r="L209" i="14" s="1"/>
  <c r="K211" i="14"/>
  <c r="J211" i="14"/>
  <c r="J210" i="14" s="1"/>
  <c r="J209" i="14" s="1"/>
  <c r="I211" i="14"/>
  <c r="K210" i="14"/>
  <c r="K209" i="14" s="1"/>
  <c r="I210" i="14"/>
  <c r="I209" i="14" s="1"/>
  <c r="L207" i="14"/>
  <c r="L206" i="14" s="1"/>
  <c r="K207" i="14"/>
  <c r="J207" i="14"/>
  <c r="J206" i="14" s="1"/>
  <c r="I207" i="14"/>
  <c r="K206" i="14"/>
  <c r="I206" i="14"/>
  <c r="L202" i="14"/>
  <c r="K202" i="14"/>
  <c r="K201" i="14" s="1"/>
  <c r="J202" i="14"/>
  <c r="J201" i="14" s="1"/>
  <c r="I202" i="14"/>
  <c r="L201" i="14"/>
  <c r="I201" i="14"/>
  <c r="L196" i="14"/>
  <c r="L195" i="14" s="1"/>
  <c r="K196" i="14"/>
  <c r="K195" i="14" s="1"/>
  <c r="K186" i="14" s="1"/>
  <c r="J196" i="14"/>
  <c r="I196" i="14"/>
  <c r="I195" i="14" s="1"/>
  <c r="J195" i="14"/>
  <c r="L191" i="14"/>
  <c r="L190" i="14" s="1"/>
  <c r="K191" i="14"/>
  <c r="J191" i="14"/>
  <c r="J190" i="14" s="1"/>
  <c r="I191" i="14"/>
  <c r="K190" i="14"/>
  <c r="I190" i="14"/>
  <c r="L188" i="14"/>
  <c r="K188" i="14"/>
  <c r="J188" i="14"/>
  <c r="J187" i="14" s="1"/>
  <c r="I188" i="14"/>
  <c r="L187" i="14"/>
  <c r="L186" i="14" s="1"/>
  <c r="L185" i="14" s="1"/>
  <c r="K187" i="14"/>
  <c r="I187" i="14"/>
  <c r="L180" i="14"/>
  <c r="L179" i="14" s="1"/>
  <c r="K180" i="14"/>
  <c r="K179" i="14" s="1"/>
  <c r="J180" i="14"/>
  <c r="I180" i="14"/>
  <c r="I179" i="14" s="1"/>
  <c r="J179" i="14"/>
  <c r="L175" i="14"/>
  <c r="L174" i="14" s="1"/>
  <c r="L173" i="14" s="1"/>
  <c r="K175" i="14"/>
  <c r="J175" i="14"/>
  <c r="J174" i="14" s="1"/>
  <c r="J173" i="14" s="1"/>
  <c r="I175" i="14"/>
  <c r="K174" i="14"/>
  <c r="K173" i="14" s="1"/>
  <c r="I174" i="14"/>
  <c r="I173" i="14" s="1"/>
  <c r="L171" i="14"/>
  <c r="L170" i="14" s="1"/>
  <c r="L169" i="14" s="1"/>
  <c r="K171" i="14"/>
  <c r="J171" i="14"/>
  <c r="J170" i="14" s="1"/>
  <c r="J169" i="14" s="1"/>
  <c r="I171" i="14"/>
  <c r="K170" i="14"/>
  <c r="K169" i="14" s="1"/>
  <c r="I170" i="14"/>
  <c r="I169" i="14" s="1"/>
  <c r="L166" i="14"/>
  <c r="L165" i="14" s="1"/>
  <c r="K166" i="14"/>
  <c r="K165" i="14" s="1"/>
  <c r="J166" i="14"/>
  <c r="I166" i="14"/>
  <c r="I165" i="14" s="1"/>
  <c r="J165" i="14"/>
  <c r="L161" i="14"/>
  <c r="L160" i="14" s="1"/>
  <c r="K161" i="14"/>
  <c r="J161" i="14"/>
  <c r="J160" i="14" s="1"/>
  <c r="J159" i="14" s="1"/>
  <c r="J158" i="14" s="1"/>
  <c r="I161" i="14"/>
  <c r="K160" i="14"/>
  <c r="I160" i="14"/>
  <c r="L155" i="14"/>
  <c r="L154" i="14" s="1"/>
  <c r="L153" i="14" s="1"/>
  <c r="K155" i="14"/>
  <c r="K154" i="14" s="1"/>
  <c r="K153" i="14" s="1"/>
  <c r="J155" i="14"/>
  <c r="I155" i="14"/>
  <c r="I154" i="14" s="1"/>
  <c r="I153" i="14" s="1"/>
  <c r="J154" i="14"/>
  <c r="J153" i="14" s="1"/>
  <c r="L151" i="14"/>
  <c r="L150" i="14" s="1"/>
  <c r="K151" i="14"/>
  <c r="K150" i="14" s="1"/>
  <c r="J151" i="14"/>
  <c r="I151" i="14"/>
  <c r="I150" i="14" s="1"/>
  <c r="J150" i="14"/>
  <c r="L147" i="14"/>
  <c r="L146" i="14" s="1"/>
  <c r="L145" i="14" s="1"/>
  <c r="K147" i="14"/>
  <c r="J147" i="14"/>
  <c r="J146" i="14" s="1"/>
  <c r="J145" i="14" s="1"/>
  <c r="I147" i="14"/>
  <c r="K146" i="14"/>
  <c r="K145" i="14" s="1"/>
  <c r="I146" i="14"/>
  <c r="I145" i="14" s="1"/>
  <c r="L142" i="14"/>
  <c r="L141" i="14" s="1"/>
  <c r="L140" i="14" s="1"/>
  <c r="L139" i="14" s="1"/>
  <c r="K142" i="14"/>
  <c r="J142" i="14"/>
  <c r="J141" i="14" s="1"/>
  <c r="J140" i="14" s="1"/>
  <c r="I142" i="14"/>
  <c r="K141" i="14"/>
  <c r="K140" i="14" s="1"/>
  <c r="I141" i="14"/>
  <c r="I140" i="14" s="1"/>
  <c r="L137" i="14"/>
  <c r="L136" i="14" s="1"/>
  <c r="L135" i="14" s="1"/>
  <c r="K137" i="14"/>
  <c r="K136" i="14" s="1"/>
  <c r="K135" i="14" s="1"/>
  <c r="J137" i="14"/>
  <c r="I137" i="14"/>
  <c r="I136" i="14" s="1"/>
  <c r="I135" i="14" s="1"/>
  <c r="J136" i="14"/>
  <c r="J135" i="14" s="1"/>
  <c r="L133" i="14"/>
  <c r="L132" i="14" s="1"/>
  <c r="L131" i="14" s="1"/>
  <c r="K133" i="14"/>
  <c r="K132" i="14" s="1"/>
  <c r="K131" i="14" s="1"/>
  <c r="J133" i="14"/>
  <c r="I133" i="14"/>
  <c r="I132" i="14" s="1"/>
  <c r="I131" i="14" s="1"/>
  <c r="J132" i="14"/>
  <c r="J131" i="14" s="1"/>
  <c r="L129" i="14"/>
  <c r="L128" i="14" s="1"/>
  <c r="L127" i="14" s="1"/>
  <c r="K129" i="14"/>
  <c r="K128" i="14" s="1"/>
  <c r="K127" i="14" s="1"/>
  <c r="J129" i="14"/>
  <c r="I129" i="14"/>
  <c r="I128" i="14" s="1"/>
  <c r="I127" i="14" s="1"/>
  <c r="J128" i="14"/>
  <c r="J127" i="14" s="1"/>
  <c r="L125" i="14"/>
  <c r="L124" i="14" s="1"/>
  <c r="L123" i="14" s="1"/>
  <c r="K125" i="14"/>
  <c r="K124" i="14" s="1"/>
  <c r="K123" i="14" s="1"/>
  <c r="J125" i="14"/>
  <c r="I125" i="14"/>
  <c r="I124" i="14" s="1"/>
  <c r="I123" i="14" s="1"/>
  <c r="J124" i="14"/>
  <c r="J123" i="14" s="1"/>
  <c r="L121" i="14"/>
  <c r="L120" i="14" s="1"/>
  <c r="L119" i="14" s="1"/>
  <c r="K121" i="14"/>
  <c r="K120" i="14" s="1"/>
  <c r="K119" i="14" s="1"/>
  <c r="J121" i="14"/>
  <c r="I121" i="14"/>
  <c r="I120" i="14" s="1"/>
  <c r="I119" i="14" s="1"/>
  <c r="J120" i="14"/>
  <c r="J119" i="14" s="1"/>
  <c r="L116" i="14"/>
  <c r="L115" i="14" s="1"/>
  <c r="L114" i="14" s="1"/>
  <c r="K116" i="14"/>
  <c r="K115" i="14" s="1"/>
  <c r="K114" i="14" s="1"/>
  <c r="J116" i="14"/>
  <c r="I116" i="14"/>
  <c r="I115" i="14" s="1"/>
  <c r="I114" i="14" s="1"/>
  <c r="J115" i="14"/>
  <c r="J114" i="14" s="1"/>
  <c r="L110" i="14"/>
  <c r="K110" i="14"/>
  <c r="K109" i="14" s="1"/>
  <c r="J110" i="14"/>
  <c r="J109" i="14" s="1"/>
  <c r="I110" i="14"/>
  <c r="L109" i="14"/>
  <c r="I109" i="14"/>
  <c r="L106" i="14"/>
  <c r="L105" i="14" s="1"/>
  <c r="L104" i="14" s="1"/>
  <c r="K106" i="14"/>
  <c r="K105" i="14" s="1"/>
  <c r="J106" i="14"/>
  <c r="I106" i="14"/>
  <c r="I105" i="14" s="1"/>
  <c r="I104" i="14" s="1"/>
  <c r="J105" i="14"/>
  <c r="L101" i="14"/>
  <c r="L100" i="14" s="1"/>
  <c r="L99" i="14" s="1"/>
  <c r="K101" i="14"/>
  <c r="K100" i="14" s="1"/>
  <c r="K99" i="14" s="1"/>
  <c r="J101" i="14"/>
  <c r="I101" i="14"/>
  <c r="I100" i="14" s="1"/>
  <c r="I99" i="14" s="1"/>
  <c r="J100" i="14"/>
  <c r="J99" i="14" s="1"/>
  <c r="L96" i="14"/>
  <c r="L95" i="14" s="1"/>
  <c r="L94" i="14" s="1"/>
  <c r="K96" i="14"/>
  <c r="K95" i="14" s="1"/>
  <c r="K94" i="14" s="1"/>
  <c r="J96" i="14"/>
  <c r="I96" i="14"/>
  <c r="I95" i="14" s="1"/>
  <c r="I94" i="14" s="1"/>
  <c r="J95" i="14"/>
  <c r="J94" i="14" s="1"/>
  <c r="L89" i="14"/>
  <c r="K89" i="14"/>
  <c r="K88" i="14" s="1"/>
  <c r="K87" i="14" s="1"/>
  <c r="K86" i="14" s="1"/>
  <c r="J89" i="14"/>
  <c r="J88" i="14" s="1"/>
  <c r="J87" i="14" s="1"/>
  <c r="J86" i="14" s="1"/>
  <c r="I89" i="14"/>
  <c r="L88" i="14"/>
  <c r="L87" i="14" s="1"/>
  <c r="L86" i="14" s="1"/>
  <c r="I88" i="14"/>
  <c r="I87" i="14"/>
  <c r="I86" i="14" s="1"/>
  <c r="L84" i="14"/>
  <c r="L83" i="14" s="1"/>
  <c r="L82" i="14" s="1"/>
  <c r="K84" i="14"/>
  <c r="J84" i="14"/>
  <c r="J83" i="14" s="1"/>
  <c r="J82" i="14" s="1"/>
  <c r="I84" i="14"/>
  <c r="K83" i="14"/>
  <c r="K82" i="14" s="1"/>
  <c r="I83" i="14"/>
  <c r="I82" i="14" s="1"/>
  <c r="L78" i="14"/>
  <c r="L77" i="14" s="1"/>
  <c r="K78" i="14"/>
  <c r="J78" i="14"/>
  <c r="J77" i="14" s="1"/>
  <c r="I78" i="14"/>
  <c r="K77" i="14"/>
  <c r="I77" i="14"/>
  <c r="L73" i="14"/>
  <c r="K73" i="14"/>
  <c r="J73" i="14"/>
  <c r="J72" i="14" s="1"/>
  <c r="I73" i="14"/>
  <c r="L72" i="14"/>
  <c r="K72" i="14"/>
  <c r="I72" i="14"/>
  <c r="L68" i="14"/>
  <c r="L67" i="14" s="1"/>
  <c r="L66" i="14" s="1"/>
  <c r="L65" i="14" s="1"/>
  <c r="K68" i="14"/>
  <c r="K67" i="14" s="1"/>
  <c r="K66" i="14" s="1"/>
  <c r="K65" i="14" s="1"/>
  <c r="J68" i="14"/>
  <c r="I68" i="14"/>
  <c r="I67" i="14" s="1"/>
  <c r="I66" i="14" s="1"/>
  <c r="I65" i="14" s="1"/>
  <c r="J67" i="14"/>
  <c r="L49" i="14"/>
  <c r="K49" i="14"/>
  <c r="J49" i="14"/>
  <c r="J48" i="14" s="1"/>
  <c r="J47" i="14" s="1"/>
  <c r="J46" i="14" s="1"/>
  <c r="I49" i="14"/>
  <c r="L48" i="14"/>
  <c r="L47" i="14" s="1"/>
  <c r="L46" i="14" s="1"/>
  <c r="K48" i="14"/>
  <c r="I48" i="14"/>
  <c r="K47" i="14"/>
  <c r="K46" i="14" s="1"/>
  <c r="I47" i="14"/>
  <c r="I46" i="14" s="1"/>
  <c r="L44" i="14"/>
  <c r="L43" i="14" s="1"/>
  <c r="L42" i="14" s="1"/>
  <c r="K44" i="14"/>
  <c r="J44" i="14"/>
  <c r="J43" i="14" s="1"/>
  <c r="J42" i="14" s="1"/>
  <c r="I44" i="14"/>
  <c r="K43" i="14"/>
  <c r="K42" i="14" s="1"/>
  <c r="I43" i="14"/>
  <c r="I42" i="14" s="1"/>
  <c r="L40" i="14"/>
  <c r="K40" i="14"/>
  <c r="J40" i="14"/>
  <c r="I40" i="14"/>
  <c r="L38" i="14"/>
  <c r="L37" i="14" s="1"/>
  <c r="L36" i="14" s="1"/>
  <c r="K38" i="14"/>
  <c r="K37" i="14" s="1"/>
  <c r="K36" i="14" s="1"/>
  <c r="K35" i="14" s="1"/>
  <c r="J38" i="14"/>
  <c r="I38" i="14"/>
  <c r="I37" i="14" s="1"/>
  <c r="I36" i="14" s="1"/>
  <c r="I35" i="14" s="1"/>
  <c r="J37" i="14"/>
  <c r="J36" i="14" s="1"/>
  <c r="J35" i="14" s="1"/>
  <c r="L365" i="13"/>
  <c r="L364" i="13" s="1"/>
  <c r="K365" i="13"/>
  <c r="J365" i="13"/>
  <c r="J364" i="13" s="1"/>
  <c r="I365" i="13"/>
  <c r="K364" i="13"/>
  <c r="I364" i="13"/>
  <c r="L362" i="13"/>
  <c r="K362" i="13"/>
  <c r="J362" i="13"/>
  <c r="I362" i="13"/>
  <c r="I361" i="13" s="1"/>
  <c r="L361" i="13"/>
  <c r="K361" i="13"/>
  <c r="J361" i="13"/>
  <c r="L359" i="13"/>
  <c r="L358" i="13" s="1"/>
  <c r="K359" i="13"/>
  <c r="K358" i="13" s="1"/>
  <c r="J359" i="13"/>
  <c r="J358" i="13" s="1"/>
  <c r="I359" i="13"/>
  <c r="I358" i="13" s="1"/>
  <c r="L355" i="13"/>
  <c r="L354" i="13" s="1"/>
  <c r="K355" i="13"/>
  <c r="J355" i="13"/>
  <c r="I355" i="13"/>
  <c r="K354" i="13"/>
  <c r="J354" i="13"/>
  <c r="I354" i="13"/>
  <c r="L351" i="13"/>
  <c r="K351" i="13"/>
  <c r="J351" i="13"/>
  <c r="I351" i="13"/>
  <c r="I350" i="13" s="1"/>
  <c r="L350" i="13"/>
  <c r="K350" i="13"/>
  <c r="J350" i="13"/>
  <c r="L347" i="13"/>
  <c r="L346" i="13" s="1"/>
  <c r="L336" i="13" s="1"/>
  <c r="K347" i="13"/>
  <c r="K346" i="13" s="1"/>
  <c r="K336" i="13" s="1"/>
  <c r="J347" i="13"/>
  <c r="J346" i="13" s="1"/>
  <c r="J336" i="13" s="1"/>
  <c r="I347" i="13"/>
  <c r="I346" i="13" s="1"/>
  <c r="L343" i="13"/>
  <c r="K343" i="13"/>
  <c r="J343" i="13"/>
  <c r="I343" i="13"/>
  <c r="L340" i="13"/>
  <c r="K340" i="13"/>
  <c r="J340" i="13"/>
  <c r="I340" i="13"/>
  <c r="L338" i="13"/>
  <c r="K338" i="13"/>
  <c r="J338" i="13"/>
  <c r="I338" i="13"/>
  <c r="I337" i="13" s="1"/>
  <c r="I336" i="13" s="1"/>
  <c r="L337" i="13"/>
  <c r="K337" i="13"/>
  <c r="J337" i="13"/>
  <c r="L333" i="13"/>
  <c r="K333" i="13"/>
  <c r="J333" i="13"/>
  <c r="I333" i="13"/>
  <c r="I332" i="13" s="1"/>
  <c r="L332" i="13"/>
  <c r="K332" i="13"/>
  <c r="J332" i="13"/>
  <c r="L330" i="13"/>
  <c r="L329" i="13" s="1"/>
  <c r="K330" i="13"/>
  <c r="K329" i="13" s="1"/>
  <c r="J330" i="13"/>
  <c r="J329" i="13" s="1"/>
  <c r="I330" i="13"/>
  <c r="I329" i="13" s="1"/>
  <c r="L327" i="13"/>
  <c r="K327" i="13"/>
  <c r="J327" i="13"/>
  <c r="I327" i="13"/>
  <c r="L326" i="13"/>
  <c r="K326" i="13"/>
  <c r="J326" i="13"/>
  <c r="I326" i="13"/>
  <c r="L323" i="13"/>
  <c r="K323" i="13"/>
  <c r="J323" i="13"/>
  <c r="I323" i="13"/>
  <c r="I322" i="13" s="1"/>
  <c r="L322" i="13"/>
  <c r="K322" i="13"/>
  <c r="J322" i="13"/>
  <c r="L319" i="13"/>
  <c r="L318" i="13" s="1"/>
  <c r="K319" i="13"/>
  <c r="K318" i="13" s="1"/>
  <c r="J319" i="13"/>
  <c r="J318" i="13" s="1"/>
  <c r="I319" i="13"/>
  <c r="I318" i="13" s="1"/>
  <c r="L315" i="13"/>
  <c r="K315" i="13"/>
  <c r="J315" i="13"/>
  <c r="I315" i="13"/>
  <c r="L314" i="13"/>
  <c r="K314" i="13"/>
  <c r="J314" i="13"/>
  <c r="I314" i="13"/>
  <c r="L311" i="13"/>
  <c r="K311" i="13"/>
  <c r="J311" i="13"/>
  <c r="I311" i="13"/>
  <c r="L308" i="13"/>
  <c r="K308" i="13"/>
  <c r="J308" i="13"/>
  <c r="I308" i="13"/>
  <c r="L306" i="13"/>
  <c r="L305" i="13" s="1"/>
  <c r="K306" i="13"/>
  <c r="K305" i="13" s="1"/>
  <c r="J306" i="13"/>
  <c r="J305" i="13" s="1"/>
  <c r="I306" i="13"/>
  <c r="I305" i="13" s="1"/>
  <c r="I304" i="13" s="1"/>
  <c r="L300" i="13"/>
  <c r="K300" i="13"/>
  <c r="K299" i="13" s="1"/>
  <c r="J300" i="13"/>
  <c r="I300" i="13"/>
  <c r="I299" i="13" s="1"/>
  <c r="L299" i="13"/>
  <c r="J299" i="13"/>
  <c r="L297" i="13"/>
  <c r="L296" i="13" s="1"/>
  <c r="K297" i="13"/>
  <c r="K296" i="13" s="1"/>
  <c r="J297" i="13"/>
  <c r="J296" i="13" s="1"/>
  <c r="I297" i="13"/>
  <c r="I296" i="13" s="1"/>
  <c r="L294" i="13"/>
  <c r="K294" i="13"/>
  <c r="J294" i="13"/>
  <c r="I294" i="13"/>
  <c r="L293" i="13"/>
  <c r="K293" i="13"/>
  <c r="J293" i="13"/>
  <c r="I293" i="13"/>
  <c r="L290" i="13"/>
  <c r="K290" i="13"/>
  <c r="K289" i="13" s="1"/>
  <c r="J290" i="13"/>
  <c r="I290" i="13"/>
  <c r="I289" i="13" s="1"/>
  <c r="L289" i="13"/>
  <c r="J289" i="13"/>
  <c r="L286" i="13"/>
  <c r="L285" i="13" s="1"/>
  <c r="K286" i="13"/>
  <c r="K285" i="13" s="1"/>
  <c r="J286" i="13"/>
  <c r="J285" i="13" s="1"/>
  <c r="I286" i="13"/>
  <c r="I285" i="13" s="1"/>
  <c r="L282" i="13"/>
  <c r="K282" i="13"/>
  <c r="J282" i="13"/>
  <c r="I282" i="13"/>
  <c r="L281" i="13"/>
  <c r="K281" i="13"/>
  <c r="J281" i="13"/>
  <c r="I281" i="13"/>
  <c r="L278" i="13"/>
  <c r="K278" i="13"/>
  <c r="J278" i="13"/>
  <c r="I278" i="13"/>
  <c r="L275" i="13"/>
  <c r="K275" i="13"/>
  <c r="J275" i="13"/>
  <c r="I275" i="13"/>
  <c r="L273" i="13"/>
  <c r="L272" i="13" s="1"/>
  <c r="K273" i="13"/>
  <c r="K272" i="13" s="1"/>
  <c r="J273" i="13"/>
  <c r="J272" i="13" s="1"/>
  <c r="J271" i="13" s="1"/>
  <c r="I273" i="13"/>
  <c r="I272" i="13" s="1"/>
  <c r="I271" i="13" s="1"/>
  <c r="L268" i="13"/>
  <c r="L267" i="13" s="1"/>
  <c r="K268" i="13"/>
  <c r="K267" i="13" s="1"/>
  <c r="J268" i="13"/>
  <c r="J267" i="13" s="1"/>
  <c r="I268" i="13"/>
  <c r="I267" i="13" s="1"/>
  <c r="L265" i="13"/>
  <c r="K265" i="13"/>
  <c r="J265" i="13"/>
  <c r="I265" i="13"/>
  <c r="L264" i="13"/>
  <c r="K264" i="13"/>
  <c r="J264" i="13"/>
  <c r="I264" i="13"/>
  <c r="L262" i="13"/>
  <c r="K262" i="13"/>
  <c r="K261" i="13" s="1"/>
  <c r="J262" i="13"/>
  <c r="I262" i="13"/>
  <c r="I261" i="13" s="1"/>
  <c r="L261" i="13"/>
  <c r="J261" i="13"/>
  <c r="L258" i="13"/>
  <c r="L257" i="13" s="1"/>
  <c r="K258" i="13"/>
  <c r="K257" i="13" s="1"/>
  <c r="J258" i="13"/>
  <c r="J257" i="13" s="1"/>
  <c r="I258" i="13"/>
  <c r="I257" i="13" s="1"/>
  <c r="L254" i="13"/>
  <c r="K254" i="13"/>
  <c r="J254" i="13"/>
  <c r="I254" i="13"/>
  <c r="L253" i="13"/>
  <c r="K253" i="13"/>
  <c r="J253" i="13"/>
  <c r="I253" i="13"/>
  <c r="L250" i="13"/>
  <c r="K250" i="13"/>
  <c r="K249" i="13" s="1"/>
  <c r="J250" i="13"/>
  <c r="I250" i="13"/>
  <c r="I249" i="13" s="1"/>
  <c r="L249" i="13"/>
  <c r="J249" i="13"/>
  <c r="L246" i="13"/>
  <c r="K246" i="13"/>
  <c r="J246" i="13"/>
  <c r="I246" i="13"/>
  <c r="L243" i="13"/>
  <c r="K243" i="13"/>
  <c r="J243" i="13"/>
  <c r="I243" i="13"/>
  <c r="L241" i="13"/>
  <c r="K241" i="13"/>
  <c r="J241" i="13"/>
  <c r="I241" i="13"/>
  <c r="L240" i="13"/>
  <c r="K240" i="13"/>
  <c r="J240" i="13"/>
  <c r="J239" i="13" s="1"/>
  <c r="I240" i="13"/>
  <c r="I239" i="13" s="1"/>
  <c r="L234" i="13"/>
  <c r="L233" i="13" s="1"/>
  <c r="L232" i="13" s="1"/>
  <c r="K234" i="13"/>
  <c r="K233" i="13" s="1"/>
  <c r="K232" i="13" s="1"/>
  <c r="J234" i="13"/>
  <c r="J233" i="13" s="1"/>
  <c r="J232" i="13" s="1"/>
  <c r="I234" i="13"/>
  <c r="I233" i="13" s="1"/>
  <c r="I232" i="13" s="1"/>
  <c r="L230" i="13"/>
  <c r="L229" i="13" s="1"/>
  <c r="L228" i="13" s="1"/>
  <c r="K230" i="13"/>
  <c r="K229" i="13" s="1"/>
  <c r="K228" i="13" s="1"/>
  <c r="J230" i="13"/>
  <c r="J229" i="13" s="1"/>
  <c r="J228" i="13" s="1"/>
  <c r="I230" i="13"/>
  <c r="I229" i="13" s="1"/>
  <c r="I228" i="13" s="1"/>
  <c r="L221" i="13"/>
  <c r="L220" i="13" s="1"/>
  <c r="K221" i="13"/>
  <c r="K220" i="13" s="1"/>
  <c r="J221" i="13"/>
  <c r="J220" i="13" s="1"/>
  <c r="I221" i="13"/>
  <c r="I220" i="13" s="1"/>
  <c r="L218" i="13"/>
  <c r="K218" i="13"/>
  <c r="J218" i="13"/>
  <c r="I218" i="13"/>
  <c r="L217" i="13"/>
  <c r="K217" i="13"/>
  <c r="J217" i="13"/>
  <c r="J216" i="13" s="1"/>
  <c r="I217" i="13"/>
  <c r="L211" i="13"/>
  <c r="K211" i="13"/>
  <c r="J211" i="13"/>
  <c r="I211" i="13"/>
  <c r="L210" i="13"/>
  <c r="L209" i="13" s="1"/>
  <c r="K210" i="13"/>
  <c r="K209" i="13" s="1"/>
  <c r="J210" i="13"/>
  <c r="J209" i="13" s="1"/>
  <c r="I210" i="13"/>
  <c r="I209" i="13" s="1"/>
  <c r="L207" i="13"/>
  <c r="K207" i="13"/>
  <c r="J207" i="13"/>
  <c r="I207" i="13"/>
  <c r="L206" i="13"/>
  <c r="K206" i="13"/>
  <c r="J206" i="13"/>
  <c r="I206" i="13"/>
  <c r="L202" i="13"/>
  <c r="K202" i="13"/>
  <c r="K201" i="13" s="1"/>
  <c r="J202" i="13"/>
  <c r="I202" i="13"/>
  <c r="I201" i="13" s="1"/>
  <c r="L201" i="13"/>
  <c r="J201" i="13"/>
  <c r="L196" i="13"/>
  <c r="L195" i="13" s="1"/>
  <c r="L186" i="13" s="1"/>
  <c r="K196" i="13"/>
  <c r="K195" i="13" s="1"/>
  <c r="J196" i="13"/>
  <c r="J195" i="13" s="1"/>
  <c r="J186" i="13" s="1"/>
  <c r="J185" i="13" s="1"/>
  <c r="I196" i="13"/>
  <c r="I195" i="13" s="1"/>
  <c r="L191" i="13"/>
  <c r="K191" i="13"/>
  <c r="J191" i="13"/>
  <c r="I191" i="13"/>
  <c r="L190" i="13"/>
  <c r="K190" i="13"/>
  <c r="J190" i="13"/>
  <c r="I190" i="13"/>
  <c r="L188" i="13"/>
  <c r="K188" i="13"/>
  <c r="K187" i="13" s="1"/>
  <c r="J188" i="13"/>
  <c r="I188" i="13"/>
  <c r="I187" i="13" s="1"/>
  <c r="L187" i="13"/>
  <c r="J187" i="13"/>
  <c r="L180" i="13"/>
  <c r="L179" i="13" s="1"/>
  <c r="K180" i="13"/>
  <c r="K179" i="13" s="1"/>
  <c r="J180" i="13"/>
  <c r="J179" i="13" s="1"/>
  <c r="I180" i="13"/>
  <c r="I179" i="13" s="1"/>
  <c r="L175" i="13"/>
  <c r="K175" i="13"/>
  <c r="J175" i="13"/>
  <c r="I175" i="13"/>
  <c r="L174" i="13"/>
  <c r="L173" i="13" s="1"/>
  <c r="K174" i="13"/>
  <c r="J174" i="13"/>
  <c r="I174" i="13"/>
  <c r="L171" i="13"/>
  <c r="K171" i="13"/>
  <c r="J171" i="13"/>
  <c r="I171" i="13"/>
  <c r="L170" i="13"/>
  <c r="L169" i="13" s="1"/>
  <c r="K170" i="13"/>
  <c r="K169" i="13" s="1"/>
  <c r="J170" i="13"/>
  <c r="J169" i="13" s="1"/>
  <c r="I170" i="13"/>
  <c r="I169" i="13" s="1"/>
  <c r="L166" i="13"/>
  <c r="L165" i="13" s="1"/>
  <c r="K166" i="13"/>
  <c r="K165" i="13" s="1"/>
  <c r="J166" i="13"/>
  <c r="J165" i="13" s="1"/>
  <c r="I166" i="13"/>
  <c r="I165" i="13" s="1"/>
  <c r="L161" i="13"/>
  <c r="K161" i="13"/>
  <c r="J161" i="13"/>
  <c r="I161" i="13"/>
  <c r="L160" i="13"/>
  <c r="K160" i="13"/>
  <c r="J160" i="13"/>
  <c r="J159" i="13" s="1"/>
  <c r="J158" i="13" s="1"/>
  <c r="I160" i="13"/>
  <c r="I159" i="13" s="1"/>
  <c r="I158" i="13" s="1"/>
  <c r="L155" i="13"/>
  <c r="L154" i="13" s="1"/>
  <c r="L153" i="13" s="1"/>
  <c r="K155" i="13"/>
  <c r="K154" i="13" s="1"/>
  <c r="K153" i="13" s="1"/>
  <c r="J155" i="13"/>
  <c r="J154" i="13" s="1"/>
  <c r="J153" i="13" s="1"/>
  <c r="I155" i="13"/>
  <c r="I154" i="13" s="1"/>
  <c r="I153" i="13" s="1"/>
  <c r="L151" i="13"/>
  <c r="L150" i="13" s="1"/>
  <c r="K151" i="13"/>
  <c r="K150" i="13" s="1"/>
  <c r="J151" i="13"/>
  <c r="J150" i="13" s="1"/>
  <c r="I151" i="13"/>
  <c r="I150" i="13" s="1"/>
  <c r="L147" i="13"/>
  <c r="K147" i="13"/>
  <c r="J147" i="13"/>
  <c r="I147" i="13"/>
  <c r="L146" i="13"/>
  <c r="L145" i="13" s="1"/>
  <c r="K146" i="13"/>
  <c r="K145" i="13" s="1"/>
  <c r="J146" i="13"/>
  <c r="J145" i="13" s="1"/>
  <c r="I146" i="13"/>
  <c r="I145" i="13" s="1"/>
  <c r="L142" i="13"/>
  <c r="K142" i="13"/>
  <c r="J142" i="13"/>
  <c r="I142" i="13"/>
  <c r="L141" i="13"/>
  <c r="L140" i="13" s="1"/>
  <c r="K141" i="13"/>
  <c r="K140" i="13" s="1"/>
  <c r="J141" i="13"/>
  <c r="J140" i="13" s="1"/>
  <c r="J139" i="13" s="1"/>
  <c r="I141" i="13"/>
  <c r="I140" i="13" s="1"/>
  <c r="I139" i="13" s="1"/>
  <c r="L137" i="13"/>
  <c r="L136" i="13" s="1"/>
  <c r="L135" i="13" s="1"/>
  <c r="K137" i="13"/>
  <c r="K136" i="13" s="1"/>
  <c r="K135" i="13" s="1"/>
  <c r="J137" i="13"/>
  <c r="J136" i="13" s="1"/>
  <c r="J135" i="13" s="1"/>
  <c r="I137" i="13"/>
  <c r="I136" i="13" s="1"/>
  <c r="I135" i="13" s="1"/>
  <c r="L133" i="13"/>
  <c r="L132" i="13" s="1"/>
  <c r="L131" i="13" s="1"/>
  <c r="K133" i="13"/>
  <c r="K132" i="13" s="1"/>
  <c r="K131" i="13" s="1"/>
  <c r="J133" i="13"/>
  <c r="J132" i="13" s="1"/>
  <c r="J131" i="13" s="1"/>
  <c r="I133" i="13"/>
  <c r="I132" i="13" s="1"/>
  <c r="I131" i="13" s="1"/>
  <c r="L129" i="13"/>
  <c r="L128" i="13" s="1"/>
  <c r="L127" i="13" s="1"/>
  <c r="K129" i="13"/>
  <c r="K128" i="13" s="1"/>
  <c r="K127" i="13" s="1"/>
  <c r="J129" i="13"/>
  <c r="J128" i="13" s="1"/>
  <c r="J127" i="13" s="1"/>
  <c r="I129" i="13"/>
  <c r="I128" i="13" s="1"/>
  <c r="I127" i="13" s="1"/>
  <c r="L125" i="13"/>
  <c r="L124" i="13" s="1"/>
  <c r="L123" i="13" s="1"/>
  <c r="K125" i="13"/>
  <c r="K124" i="13" s="1"/>
  <c r="K123" i="13" s="1"/>
  <c r="J125" i="13"/>
  <c r="J124" i="13" s="1"/>
  <c r="J123" i="13" s="1"/>
  <c r="I125" i="13"/>
  <c r="I124" i="13" s="1"/>
  <c r="I123" i="13" s="1"/>
  <c r="L121" i="13"/>
  <c r="L120" i="13" s="1"/>
  <c r="L119" i="13" s="1"/>
  <c r="K121" i="13"/>
  <c r="K120" i="13" s="1"/>
  <c r="K119" i="13" s="1"/>
  <c r="J121" i="13"/>
  <c r="J120" i="13" s="1"/>
  <c r="J119" i="13" s="1"/>
  <c r="I121" i="13"/>
  <c r="I120" i="13" s="1"/>
  <c r="I119" i="13" s="1"/>
  <c r="L116" i="13"/>
  <c r="L115" i="13" s="1"/>
  <c r="L114" i="13" s="1"/>
  <c r="K116" i="13"/>
  <c r="K115" i="13" s="1"/>
  <c r="K114" i="13" s="1"/>
  <c r="J116" i="13"/>
  <c r="J115" i="13" s="1"/>
  <c r="J114" i="13" s="1"/>
  <c r="I116" i="13"/>
  <c r="I115" i="13" s="1"/>
  <c r="I114" i="13" s="1"/>
  <c r="L110" i="13"/>
  <c r="K110" i="13"/>
  <c r="K109" i="13" s="1"/>
  <c r="J110" i="13"/>
  <c r="I110" i="13"/>
  <c r="I109" i="13" s="1"/>
  <c r="L109" i="13"/>
  <c r="J109" i="13"/>
  <c r="L106" i="13"/>
  <c r="L105" i="13" s="1"/>
  <c r="L104" i="13" s="1"/>
  <c r="K106" i="13"/>
  <c r="K105" i="13" s="1"/>
  <c r="K104" i="13" s="1"/>
  <c r="J106" i="13"/>
  <c r="J105" i="13" s="1"/>
  <c r="J104" i="13" s="1"/>
  <c r="I106" i="13"/>
  <c r="I105" i="13" s="1"/>
  <c r="L101" i="13"/>
  <c r="L100" i="13" s="1"/>
  <c r="L99" i="13" s="1"/>
  <c r="K101" i="13"/>
  <c r="K100" i="13" s="1"/>
  <c r="K99" i="13" s="1"/>
  <c r="J101" i="13"/>
  <c r="J100" i="13" s="1"/>
  <c r="J99" i="13" s="1"/>
  <c r="I101" i="13"/>
  <c r="I100" i="13" s="1"/>
  <c r="I99" i="13" s="1"/>
  <c r="L96" i="13"/>
  <c r="L95" i="13" s="1"/>
  <c r="L94" i="13" s="1"/>
  <c r="K96" i="13"/>
  <c r="K95" i="13" s="1"/>
  <c r="K94" i="13" s="1"/>
  <c r="J96" i="13"/>
  <c r="J95" i="13" s="1"/>
  <c r="J94" i="13" s="1"/>
  <c r="I96" i="13"/>
  <c r="I95" i="13" s="1"/>
  <c r="I94" i="13" s="1"/>
  <c r="L89" i="13"/>
  <c r="K89" i="13"/>
  <c r="K88" i="13" s="1"/>
  <c r="K87" i="13" s="1"/>
  <c r="K86" i="13" s="1"/>
  <c r="J89" i="13"/>
  <c r="I89" i="13"/>
  <c r="I88" i="13" s="1"/>
  <c r="I87" i="13" s="1"/>
  <c r="I86" i="13" s="1"/>
  <c r="L88" i="13"/>
  <c r="J88" i="13"/>
  <c r="L87" i="13"/>
  <c r="L86" i="13" s="1"/>
  <c r="J87" i="13"/>
  <c r="J86" i="13" s="1"/>
  <c r="L84" i="13"/>
  <c r="K84" i="13"/>
  <c r="J84" i="13"/>
  <c r="I84" i="13"/>
  <c r="L83" i="13"/>
  <c r="L82" i="13" s="1"/>
  <c r="K83" i="13"/>
  <c r="K82" i="13" s="1"/>
  <c r="J83" i="13"/>
  <c r="J82" i="13" s="1"/>
  <c r="I83" i="13"/>
  <c r="I82" i="13" s="1"/>
  <c r="L78" i="13"/>
  <c r="K78" i="13"/>
  <c r="J78" i="13"/>
  <c r="J77" i="13" s="1"/>
  <c r="I78" i="13"/>
  <c r="L77" i="13"/>
  <c r="K77" i="13"/>
  <c r="I77" i="13"/>
  <c r="L73" i="13"/>
  <c r="K73" i="13"/>
  <c r="K72" i="13" s="1"/>
  <c r="J73" i="13"/>
  <c r="I73" i="13"/>
  <c r="I72" i="13" s="1"/>
  <c r="L72" i="13"/>
  <c r="J72" i="13"/>
  <c r="L68" i="13"/>
  <c r="L67" i="13" s="1"/>
  <c r="L66" i="13" s="1"/>
  <c r="K68" i="13"/>
  <c r="K67" i="13" s="1"/>
  <c r="K66" i="13" s="1"/>
  <c r="J68" i="13"/>
  <c r="J67" i="13" s="1"/>
  <c r="I68" i="13"/>
  <c r="I67" i="13" s="1"/>
  <c r="I66" i="13" s="1"/>
  <c r="I65" i="13" s="1"/>
  <c r="L49" i="13"/>
  <c r="K49" i="13"/>
  <c r="K48" i="13" s="1"/>
  <c r="K47" i="13" s="1"/>
  <c r="K46" i="13" s="1"/>
  <c r="J49" i="13"/>
  <c r="I49" i="13"/>
  <c r="I48" i="13" s="1"/>
  <c r="I47" i="13" s="1"/>
  <c r="I46" i="13" s="1"/>
  <c r="L48" i="13"/>
  <c r="J48" i="13"/>
  <c r="L47" i="13"/>
  <c r="L46" i="13" s="1"/>
  <c r="J47" i="13"/>
  <c r="J46" i="13" s="1"/>
  <c r="L44" i="13"/>
  <c r="K44" i="13"/>
  <c r="J44" i="13"/>
  <c r="I44" i="13"/>
  <c r="L43" i="13"/>
  <c r="L42" i="13" s="1"/>
  <c r="K43" i="13"/>
  <c r="K42" i="13" s="1"/>
  <c r="J43" i="13"/>
  <c r="J42" i="13" s="1"/>
  <c r="I43" i="13"/>
  <c r="I42" i="13" s="1"/>
  <c r="L40" i="13"/>
  <c r="K40" i="13"/>
  <c r="J40" i="13"/>
  <c r="I40" i="13"/>
  <c r="L38" i="13"/>
  <c r="L37" i="13" s="1"/>
  <c r="L36" i="13" s="1"/>
  <c r="L35" i="13" s="1"/>
  <c r="K38" i="13"/>
  <c r="K37" i="13" s="1"/>
  <c r="K36" i="13" s="1"/>
  <c r="K35" i="13" s="1"/>
  <c r="J38" i="13"/>
  <c r="J37" i="13" s="1"/>
  <c r="J36" i="13" s="1"/>
  <c r="I38" i="13"/>
  <c r="I37" i="13" s="1"/>
  <c r="I36" i="13" s="1"/>
  <c r="L365" i="12"/>
  <c r="K365" i="12"/>
  <c r="J365" i="12"/>
  <c r="I365" i="12"/>
  <c r="L364" i="12"/>
  <c r="K364" i="12"/>
  <c r="J364" i="12"/>
  <c r="I364" i="12"/>
  <c r="L362" i="12"/>
  <c r="K362" i="12"/>
  <c r="K361" i="12" s="1"/>
  <c r="J362" i="12"/>
  <c r="I362" i="12"/>
  <c r="L361" i="12"/>
  <c r="J361" i="12"/>
  <c r="I361" i="12"/>
  <c r="L359" i="12"/>
  <c r="L358" i="12" s="1"/>
  <c r="K359" i="12"/>
  <c r="K358" i="12" s="1"/>
  <c r="J359" i="12"/>
  <c r="J358" i="12" s="1"/>
  <c r="I359" i="12"/>
  <c r="I358" i="12" s="1"/>
  <c r="L355" i="12"/>
  <c r="K355" i="12"/>
  <c r="J355" i="12"/>
  <c r="I355" i="12"/>
  <c r="L354" i="12"/>
  <c r="K354" i="12"/>
  <c r="J354" i="12"/>
  <c r="I354" i="12"/>
  <c r="L351" i="12"/>
  <c r="K351" i="12"/>
  <c r="K350" i="12" s="1"/>
  <c r="J351" i="12"/>
  <c r="I351" i="12"/>
  <c r="L350" i="12"/>
  <c r="J350" i="12"/>
  <c r="I350" i="12"/>
  <c r="L347" i="12"/>
  <c r="L346" i="12" s="1"/>
  <c r="L336" i="12" s="1"/>
  <c r="K347" i="12"/>
  <c r="K346" i="12" s="1"/>
  <c r="J347" i="12"/>
  <c r="J346" i="12" s="1"/>
  <c r="J336" i="12" s="1"/>
  <c r="I347" i="12"/>
  <c r="I346" i="12" s="1"/>
  <c r="I336" i="12" s="1"/>
  <c r="L343" i="12"/>
  <c r="K343" i="12"/>
  <c r="J343" i="12"/>
  <c r="I343" i="12"/>
  <c r="L340" i="12"/>
  <c r="K340" i="12"/>
  <c r="J340" i="12"/>
  <c r="I340" i="12"/>
  <c r="L338" i="12"/>
  <c r="K338" i="12"/>
  <c r="K337" i="12" s="1"/>
  <c r="K336" i="12" s="1"/>
  <c r="J338" i="12"/>
  <c r="I338" i="12"/>
  <c r="L337" i="12"/>
  <c r="J337" i="12"/>
  <c r="I337" i="12"/>
  <c r="L333" i="12"/>
  <c r="K333" i="12"/>
  <c r="K332" i="12" s="1"/>
  <c r="J333" i="12"/>
  <c r="I333" i="12"/>
  <c r="L332" i="12"/>
  <c r="J332" i="12"/>
  <c r="I332" i="12"/>
  <c r="L330" i="12"/>
  <c r="L329" i="12" s="1"/>
  <c r="K330" i="12"/>
  <c r="K329" i="12" s="1"/>
  <c r="J330" i="12"/>
  <c r="J329" i="12" s="1"/>
  <c r="I330" i="12"/>
  <c r="I329" i="12" s="1"/>
  <c r="L327" i="12"/>
  <c r="K327" i="12"/>
  <c r="J327" i="12"/>
  <c r="I327" i="12"/>
  <c r="L326" i="12"/>
  <c r="K326" i="12"/>
  <c r="J326" i="12"/>
  <c r="I326" i="12"/>
  <c r="L323" i="12"/>
  <c r="K323" i="12"/>
  <c r="K322" i="12" s="1"/>
  <c r="J323" i="12"/>
  <c r="I323" i="12"/>
  <c r="L322" i="12"/>
  <c r="J322" i="12"/>
  <c r="I322" i="12"/>
  <c r="L319" i="12"/>
  <c r="L318" i="12" s="1"/>
  <c r="K319" i="12"/>
  <c r="K318" i="12" s="1"/>
  <c r="J319" i="12"/>
  <c r="J318" i="12" s="1"/>
  <c r="I319" i="12"/>
  <c r="I318" i="12" s="1"/>
  <c r="L315" i="12"/>
  <c r="K315" i="12"/>
  <c r="J315" i="12"/>
  <c r="I315" i="12"/>
  <c r="L314" i="12"/>
  <c r="K314" i="12"/>
  <c r="J314" i="12"/>
  <c r="I314" i="12"/>
  <c r="L311" i="12"/>
  <c r="K311" i="12"/>
  <c r="J311" i="12"/>
  <c r="I311" i="12"/>
  <c r="L308" i="12"/>
  <c r="K308" i="12"/>
  <c r="J308" i="12"/>
  <c r="I308" i="12"/>
  <c r="L306" i="12"/>
  <c r="L305" i="12" s="1"/>
  <c r="K306" i="12"/>
  <c r="K305" i="12" s="1"/>
  <c r="J306" i="12"/>
  <c r="J305" i="12" s="1"/>
  <c r="I306" i="12"/>
  <c r="I305" i="12" s="1"/>
  <c r="L300" i="12"/>
  <c r="K300" i="12"/>
  <c r="K299" i="12" s="1"/>
  <c r="J300" i="12"/>
  <c r="I300" i="12"/>
  <c r="L299" i="12"/>
  <c r="J299" i="12"/>
  <c r="I299" i="12"/>
  <c r="L297" i="12"/>
  <c r="L296" i="12" s="1"/>
  <c r="K297" i="12"/>
  <c r="K296" i="12" s="1"/>
  <c r="J297" i="12"/>
  <c r="J296" i="12" s="1"/>
  <c r="I297" i="12"/>
  <c r="I296" i="12" s="1"/>
  <c r="L294" i="12"/>
  <c r="K294" i="12"/>
  <c r="J294" i="12"/>
  <c r="I294" i="12"/>
  <c r="L293" i="12"/>
  <c r="K293" i="12"/>
  <c r="J293" i="12"/>
  <c r="I293" i="12"/>
  <c r="L290" i="12"/>
  <c r="K290" i="12"/>
  <c r="K289" i="12" s="1"/>
  <c r="J290" i="12"/>
  <c r="I290" i="12"/>
  <c r="L289" i="12"/>
  <c r="J289" i="12"/>
  <c r="I289" i="12"/>
  <c r="L286" i="12"/>
  <c r="L285" i="12" s="1"/>
  <c r="K286" i="12"/>
  <c r="K285" i="12" s="1"/>
  <c r="J286" i="12"/>
  <c r="J285" i="12" s="1"/>
  <c r="I286" i="12"/>
  <c r="I285" i="12" s="1"/>
  <c r="L282" i="12"/>
  <c r="K282" i="12"/>
  <c r="J282" i="12"/>
  <c r="I282" i="12"/>
  <c r="L281" i="12"/>
  <c r="K281" i="12"/>
  <c r="J281" i="12"/>
  <c r="I281" i="12"/>
  <c r="L278" i="12"/>
  <c r="K278" i="12"/>
  <c r="J278" i="12"/>
  <c r="I278" i="12"/>
  <c r="L275" i="12"/>
  <c r="K275" i="12"/>
  <c r="J275" i="12"/>
  <c r="I275" i="12"/>
  <c r="L273" i="12"/>
  <c r="L272" i="12" s="1"/>
  <c r="K273" i="12"/>
  <c r="K272" i="12" s="1"/>
  <c r="J273" i="12"/>
  <c r="J272" i="12" s="1"/>
  <c r="I273" i="12"/>
  <c r="I272" i="12" s="1"/>
  <c r="L268" i="12"/>
  <c r="L267" i="12" s="1"/>
  <c r="K268" i="12"/>
  <c r="K267" i="12" s="1"/>
  <c r="J268" i="12"/>
  <c r="J267" i="12" s="1"/>
  <c r="I268" i="12"/>
  <c r="I267" i="12" s="1"/>
  <c r="L265" i="12"/>
  <c r="K265" i="12"/>
  <c r="J265" i="12"/>
  <c r="I265" i="12"/>
  <c r="L264" i="12"/>
  <c r="K264" i="12"/>
  <c r="J264" i="12"/>
  <c r="I264" i="12"/>
  <c r="L262" i="12"/>
  <c r="K262" i="12"/>
  <c r="K261" i="12" s="1"/>
  <c r="J262" i="12"/>
  <c r="I262" i="12"/>
  <c r="L261" i="12"/>
  <c r="J261" i="12"/>
  <c r="I261" i="12"/>
  <c r="L258" i="12"/>
  <c r="L257" i="12" s="1"/>
  <c r="K258" i="12"/>
  <c r="K257" i="12" s="1"/>
  <c r="J258" i="12"/>
  <c r="J257" i="12" s="1"/>
  <c r="I258" i="12"/>
  <c r="I257" i="12" s="1"/>
  <c r="L254" i="12"/>
  <c r="K254" i="12"/>
  <c r="J254" i="12"/>
  <c r="I254" i="12"/>
  <c r="L253" i="12"/>
  <c r="K253" i="12"/>
  <c r="J253" i="12"/>
  <c r="I253" i="12"/>
  <c r="L250" i="12"/>
  <c r="K250" i="12"/>
  <c r="K249" i="12" s="1"/>
  <c r="J250" i="12"/>
  <c r="I250" i="12"/>
  <c r="L249" i="12"/>
  <c r="J249" i="12"/>
  <c r="I249" i="12"/>
  <c r="L246" i="12"/>
  <c r="K246" i="12"/>
  <c r="J246" i="12"/>
  <c r="I246" i="12"/>
  <c r="L243" i="12"/>
  <c r="K243" i="12"/>
  <c r="J243" i="12"/>
  <c r="I243" i="12"/>
  <c r="L241" i="12"/>
  <c r="K241" i="12"/>
  <c r="J241" i="12"/>
  <c r="I241" i="12"/>
  <c r="L240" i="12"/>
  <c r="L239" i="12" s="1"/>
  <c r="K240" i="12"/>
  <c r="J240" i="12"/>
  <c r="I240" i="12"/>
  <c r="L234" i="12"/>
  <c r="L233" i="12" s="1"/>
  <c r="L232" i="12" s="1"/>
  <c r="K234" i="12"/>
  <c r="K233" i="12" s="1"/>
  <c r="K232" i="12" s="1"/>
  <c r="J234" i="12"/>
  <c r="J233" i="12" s="1"/>
  <c r="J232" i="12" s="1"/>
  <c r="I234" i="12"/>
  <c r="I233" i="12" s="1"/>
  <c r="I232" i="12" s="1"/>
  <c r="L230" i="12"/>
  <c r="L229" i="12" s="1"/>
  <c r="L228" i="12" s="1"/>
  <c r="K230" i="12"/>
  <c r="K229" i="12" s="1"/>
  <c r="K228" i="12" s="1"/>
  <c r="J230" i="12"/>
  <c r="J229" i="12" s="1"/>
  <c r="J228" i="12" s="1"/>
  <c r="I230" i="12"/>
  <c r="I229" i="12" s="1"/>
  <c r="I228" i="12" s="1"/>
  <c r="L221" i="12"/>
  <c r="L220" i="12" s="1"/>
  <c r="K221" i="12"/>
  <c r="K220" i="12" s="1"/>
  <c r="J221" i="12"/>
  <c r="J220" i="12" s="1"/>
  <c r="I221" i="12"/>
  <c r="I220" i="12" s="1"/>
  <c r="L218" i="12"/>
  <c r="K218" i="12"/>
  <c r="J218" i="12"/>
  <c r="I218" i="12"/>
  <c r="L217" i="12"/>
  <c r="K217" i="12"/>
  <c r="J217" i="12"/>
  <c r="I217" i="12"/>
  <c r="I216" i="12" s="1"/>
  <c r="L211" i="12"/>
  <c r="K211" i="12"/>
  <c r="J211" i="12"/>
  <c r="I211" i="12"/>
  <c r="L210" i="12"/>
  <c r="L209" i="12" s="1"/>
  <c r="K210" i="12"/>
  <c r="K209" i="12" s="1"/>
  <c r="J210" i="12"/>
  <c r="J209" i="12" s="1"/>
  <c r="I210" i="12"/>
  <c r="I209" i="12" s="1"/>
  <c r="L207" i="12"/>
  <c r="K207" i="12"/>
  <c r="J207" i="12"/>
  <c r="I207" i="12"/>
  <c r="L206" i="12"/>
  <c r="K206" i="12"/>
  <c r="J206" i="12"/>
  <c r="I206" i="12"/>
  <c r="L202" i="12"/>
  <c r="K202" i="12"/>
  <c r="K201" i="12" s="1"/>
  <c r="J202" i="12"/>
  <c r="I202" i="12"/>
  <c r="L201" i="12"/>
  <c r="J201" i="12"/>
  <c r="I201" i="12"/>
  <c r="L196" i="12"/>
  <c r="L195" i="12" s="1"/>
  <c r="K196" i="12"/>
  <c r="K195" i="12" s="1"/>
  <c r="J196" i="12"/>
  <c r="J195" i="12" s="1"/>
  <c r="I196" i="12"/>
  <c r="I195" i="12" s="1"/>
  <c r="L191" i="12"/>
  <c r="K191" i="12"/>
  <c r="J191" i="12"/>
  <c r="I191" i="12"/>
  <c r="L190" i="12"/>
  <c r="K190" i="12"/>
  <c r="J190" i="12"/>
  <c r="I190" i="12"/>
  <c r="I186" i="12" s="1"/>
  <c r="I185" i="12" s="1"/>
  <c r="L188" i="12"/>
  <c r="K188" i="12"/>
  <c r="K187" i="12" s="1"/>
  <c r="K186" i="12" s="1"/>
  <c r="J188" i="12"/>
  <c r="I188" i="12"/>
  <c r="L187" i="12"/>
  <c r="J187" i="12"/>
  <c r="I187" i="12"/>
  <c r="L180" i="12"/>
  <c r="L179" i="12" s="1"/>
  <c r="K180" i="12"/>
  <c r="K179" i="12" s="1"/>
  <c r="J180" i="12"/>
  <c r="J179" i="12" s="1"/>
  <c r="I180" i="12"/>
  <c r="I179" i="12" s="1"/>
  <c r="L175" i="12"/>
  <c r="K175" i="12"/>
  <c r="J175" i="12"/>
  <c r="I175" i="12"/>
  <c r="L174" i="12"/>
  <c r="L173" i="12" s="1"/>
  <c r="K174" i="12"/>
  <c r="J174" i="12"/>
  <c r="I174" i="12"/>
  <c r="L171" i="12"/>
  <c r="K171" i="12"/>
  <c r="J171" i="12"/>
  <c r="I171" i="12"/>
  <c r="L170" i="12"/>
  <c r="L169" i="12" s="1"/>
  <c r="L168" i="12" s="1"/>
  <c r="K170" i="12"/>
  <c r="K169" i="12" s="1"/>
  <c r="J170" i="12"/>
  <c r="J169" i="12" s="1"/>
  <c r="I170" i="12"/>
  <c r="I169" i="12" s="1"/>
  <c r="L166" i="12"/>
  <c r="L165" i="12" s="1"/>
  <c r="K166" i="12"/>
  <c r="K165" i="12" s="1"/>
  <c r="J166" i="12"/>
  <c r="J165" i="12" s="1"/>
  <c r="I166" i="12"/>
  <c r="I165" i="12" s="1"/>
  <c r="L161" i="12"/>
  <c r="K161" i="12"/>
  <c r="J161" i="12"/>
  <c r="I161" i="12"/>
  <c r="L160" i="12"/>
  <c r="L159" i="12" s="1"/>
  <c r="L158" i="12" s="1"/>
  <c r="K160" i="12"/>
  <c r="K159" i="12" s="1"/>
  <c r="K158" i="12" s="1"/>
  <c r="J160" i="12"/>
  <c r="J159" i="12" s="1"/>
  <c r="J158" i="12" s="1"/>
  <c r="I160" i="12"/>
  <c r="I159" i="12" s="1"/>
  <c r="I158" i="12" s="1"/>
  <c r="L155" i="12"/>
  <c r="L154" i="12" s="1"/>
  <c r="L153" i="12" s="1"/>
  <c r="K155" i="12"/>
  <c r="K154" i="12" s="1"/>
  <c r="K153" i="12" s="1"/>
  <c r="J155" i="12"/>
  <c r="J154" i="12" s="1"/>
  <c r="J153" i="12" s="1"/>
  <c r="I155" i="12"/>
  <c r="I154" i="12" s="1"/>
  <c r="I153" i="12" s="1"/>
  <c r="L151" i="12"/>
  <c r="L150" i="12" s="1"/>
  <c r="K151" i="12"/>
  <c r="K150" i="12" s="1"/>
  <c r="J151" i="12"/>
  <c r="J150" i="12" s="1"/>
  <c r="I151" i="12"/>
  <c r="I150" i="12" s="1"/>
  <c r="L147" i="12"/>
  <c r="K147" i="12"/>
  <c r="J147" i="12"/>
  <c r="I147" i="12"/>
  <c r="L146" i="12"/>
  <c r="L145" i="12" s="1"/>
  <c r="K146" i="12"/>
  <c r="K145" i="12" s="1"/>
  <c r="J146" i="12"/>
  <c r="J145" i="12" s="1"/>
  <c r="I146" i="12"/>
  <c r="I145" i="12" s="1"/>
  <c r="L142" i="12"/>
  <c r="K142" i="12"/>
  <c r="J142" i="12"/>
  <c r="I142" i="12"/>
  <c r="L141" i="12"/>
  <c r="L140" i="12" s="1"/>
  <c r="L139" i="12" s="1"/>
  <c r="K141" i="12"/>
  <c r="K140" i="12" s="1"/>
  <c r="K139" i="12" s="1"/>
  <c r="J141" i="12"/>
  <c r="J140" i="12" s="1"/>
  <c r="J139" i="12" s="1"/>
  <c r="I141" i="12"/>
  <c r="I140" i="12" s="1"/>
  <c r="I139" i="12" s="1"/>
  <c r="L137" i="12"/>
  <c r="L136" i="12" s="1"/>
  <c r="L135" i="12" s="1"/>
  <c r="K137" i="12"/>
  <c r="K136" i="12" s="1"/>
  <c r="K135" i="12" s="1"/>
  <c r="J137" i="12"/>
  <c r="J136" i="12" s="1"/>
  <c r="J135" i="12" s="1"/>
  <c r="I137" i="12"/>
  <c r="I136" i="12" s="1"/>
  <c r="I135" i="12" s="1"/>
  <c r="L133" i="12"/>
  <c r="L132" i="12" s="1"/>
  <c r="L131" i="12" s="1"/>
  <c r="K133" i="12"/>
  <c r="K132" i="12" s="1"/>
  <c r="K131" i="12" s="1"/>
  <c r="J133" i="12"/>
  <c r="J132" i="12" s="1"/>
  <c r="J131" i="12" s="1"/>
  <c r="I133" i="12"/>
  <c r="I132" i="12" s="1"/>
  <c r="I131" i="12" s="1"/>
  <c r="L129" i="12"/>
  <c r="L128" i="12" s="1"/>
  <c r="L127" i="12" s="1"/>
  <c r="K129" i="12"/>
  <c r="K128" i="12" s="1"/>
  <c r="K127" i="12" s="1"/>
  <c r="J129" i="12"/>
  <c r="J128" i="12" s="1"/>
  <c r="J127" i="12" s="1"/>
  <c r="I129" i="12"/>
  <c r="I128" i="12" s="1"/>
  <c r="I127" i="12" s="1"/>
  <c r="L125" i="12"/>
  <c r="L124" i="12" s="1"/>
  <c r="L123" i="12" s="1"/>
  <c r="K125" i="12"/>
  <c r="K124" i="12" s="1"/>
  <c r="K123" i="12" s="1"/>
  <c r="J125" i="12"/>
  <c r="J124" i="12" s="1"/>
  <c r="J123" i="12" s="1"/>
  <c r="I125" i="12"/>
  <c r="I124" i="12" s="1"/>
  <c r="I123" i="12" s="1"/>
  <c r="L121" i="12"/>
  <c r="L120" i="12" s="1"/>
  <c r="L119" i="12" s="1"/>
  <c r="K121" i="12"/>
  <c r="K120" i="12" s="1"/>
  <c r="K119" i="12" s="1"/>
  <c r="J121" i="12"/>
  <c r="J120" i="12" s="1"/>
  <c r="J119" i="12" s="1"/>
  <c r="I121" i="12"/>
  <c r="I120" i="12" s="1"/>
  <c r="I119" i="12" s="1"/>
  <c r="L116" i="12"/>
  <c r="L115" i="12" s="1"/>
  <c r="L114" i="12" s="1"/>
  <c r="L113" i="12" s="1"/>
  <c r="K116" i="12"/>
  <c r="K115" i="12" s="1"/>
  <c r="K114" i="12" s="1"/>
  <c r="K113" i="12" s="1"/>
  <c r="J116" i="12"/>
  <c r="J115" i="12" s="1"/>
  <c r="J114" i="12" s="1"/>
  <c r="J113" i="12" s="1"/>
  <c r="I116" i="12"/>
  <c r="I115" i="12" s="1"/>
  <c r="I114" i="12" s="1"/>
  <c r="I113" i="12" s="1"/>
  <c r="L110" i="12"/>
  <c r="K110" i="12"/>
  <c r="K109" i="12" s="1"/>
  <c r="J110" i="12"/>
  <c r="I110" i="12"/>
  <c r="L109" i="12"/>
  <c r="J109" i="12"/>
  <c r="I109" i="12"/>
  <c r="L106" i="12"/>
  <c r="L105" i="12" s="1"/>
  <c r="L104" i="12" s="1"/>
  <c r="K106" i="12"/>
  <c r="K105" i="12" s="1"/>
  <c r="K104" i="12" s="1"/>
  <c r="J106" i="12"/>
  <c r="J105" i="12" s="1"/>
  <c r="J104" i="12" s="1"/>
  <c r="I106" i="12"/>
  <c r="I105" i="12" s="1"/>
  <c r="I104" i="12" s="1"/>
  <c r="L101" i="12"/>
  <c r="L100" i="12" s="1"/>
  <c r="L99" i="12" s="1"/>
  <c r="K101" i="12"/>
  <c r="K100" i="12" s="1"/>
  <c r="K99" i="12" s="1"/>
  <c r="J101" i="12"/>
  <c r="J100" i="12" s="1"/>
  <c r="J99" i="12" s="1"/>
  <c r="I101" i="12"/>
  <c r="I100" i="12" s="1"/>
  <c r="I99" i="12" s="1"/>
  <c r="L96" i="12"/>
  <c r="L95" i="12" s="1"/>
  <c r="L94" i="12" s="1"/>
  <c r="K96" i="12"/>
  <c r="K95" i="12" s="1"/>
  <c r="K94" i="12" s="1"/>
  <c r="J96" i="12"/>
  <c r="J95" i="12" s="1"/>
  <c r="J94" i="12" s="1"/>
  <c r="I96" i="12"/>
  <c r="I95" i="12" s="1"/>
  <c r="I94" i="12" s="1"/>
  <c r="L89" i="12"/>
  <c r="K89" i="12"/>
  <c r="K88" i="12" s="1"/>
  <c r="K87" i="12" s="1"/>
  <c r="K86" i="12" s="1"/>
  <c r="J89" i="12"/>
  <c r="I89" i="12"/>
  <c r="L88" i="12"/>
  <c r="J88" i="12"/>
  <c r="I88" i="12"/>
  <c r="L87" i="12"/>
  <c r="L86" i="12" s="1"/>
  <c r="J87" i="12"/>
  <c r="J86" i="12" s="1"/>
  <c r="I87" i="12"/>
  <c r="I86" i="12" s="1"/>
  <c r="L84" i="12"/>
  <c r="K84" i="12"/>
  <c r="J84" i="12"/>
  <c r="I84" i="12"/>
  <c r="L83" i="12"/>
  <c r="L82" i="12" s="1"/>
  <c r="K83" i="12"/>
  <c r="K82" i="12" s="1"/>
  <c r="J83" i="12"/>
  <c r="J82" i="12" s="1"/>
  <c r="I83" i="12"/>
  <c r="I82" i="12" s="1"/>
  <c r="L78" i="12"/>
  <c r="K78" i="12"/>
  <c r="J78" i="12"/>
  <c r="I78" i="12"/>
  <c r="L77" i="12"/>
  <c r="K77" i="12"/>
  <c r="J77" i="12"/>
  <c r="I77" i="12"/>
  <c r="L73" i="12"/>
  <c r="K73" i="12"/>
  <c r="K72" i="12" s="1"/>
  <c r="J73" i="12"/>
  <c r="I73" i="12"/>
  <c r="L72" i="12"/>
  <c r="J72" i="12"/>
  <c r="I72" i="12"/>
  <c r="L68" i="12"/>
  <c r="L67" i="12" s="1"/>
  <c r="L66" i="12" s="1"/>
  <c r="K68" i="12"/>
  <c r="K67" i="12" s="1"/>
  <c r="J68" i="12"/>
  <c r="J67" i="12" s="1"/>
  <c r="J66" i="12" s="1"/>
  <c r="I68" i="12"/>
  <c r="I67" i="12" s="1"/>
  <c r="I66" i="12" s="1"/>
  <c r="L49" i="12"/>
  <c r="K49" i="12"/>
  <c r="K48" i="12" s="1"/>
  <c r="K47" i="12" s="1"/>
  <c r="K46" i="12" s="1"/>
  <c r="J49" i="12"/>
  <c r="I49" i="12"/>
  <c r="L48" i="12"/>
  <c r="J48" i="12"/>
  <c r="I48" i="12"/>
  <c r="L47" i="12"/>
  <c r="L46" i="12" s="1"/>
  <c r="J47" i="12"/>
  <c r="J46" i="12" s="1"/>
  <c r="I47" i="12"/>
  <c r="I46" i="12" s="1"/>
  <c r="L44" i="12"/>
  <c r="K44" i="12"/>
  <c r="J44" i="12"/>
  <c r="I44" i="12"/>
  <c r="L43" i="12"/>
  <c r="L42" i="12" s="1"/>
  <c r="K43" i="12"/>
  <c r="K42" i="12" s="1"/>
  <c r="J43" i="12"/>
  <c r="J42" i="12" s="1"/>
  <c r="I43" i="12"/>
  <c r="I42" i="12" s="1"/>
  <c r="L40" i="12"/>
  <c r="K40" i="12"/>
  <c r="J40" i="12"/>
  <c r="I40" i="12"/>
  <c r="L38" i="12"/>
  <c r="L37" i="12" s="1"/>
  <c r="L36" i="12" s="1"/>
  <c r="K38" i="12"/>
  <c r="K37" i="12" s="1"/>
  <c r="K36" i="12" s="1"/>
  <c r="J38" i="12"/>
  <c r="J37" i="12" s="1"/>
  <c r="J36" i="12" s="1"/>
  <c r="J35" i="12" s="1"/>
  <c r="I38" i="12"/>
  <c r="I37" i="12" s="1"/>
  <c r="I36" i="12" s="1"/>
  <c r="I35" i="12" s="1"/>
  <c r="L365" i="11"/>
  <c r="L364" i="11" s="1"/>
  <c r="K365" i="11"/>
  <c r="J365" i="11"/>
  <c r="I365" i="11"/>
  <c r="K364" i="11"/>
  <c r="J364" i="11"/>
  <c r="I364" i="11"/>
  <c r="L362" i="11"/>
  <c r="K362" i="11"/>
  <c r="K361" i="11" s="1"/>
  <c r="J362" i="11"/>
  <c r="J361" i="11" s="1"/>
  <c r="I362" i="11"/>
  <c r="I361" i="11" s="1"/>
  <c r="L361" i="11"/>
  <c r="L359" i="11"/>
  <c r="L358" i="11" s="1"/>
  <c r="K359" i="11"/>
  <c r="K358" i="11" s="1"/>
  <c r="J359" i="11"/>
  <c r="J358" i="11" s="1"/>
  <c r="I359" i="11"/>
  <c r="I358" i="11" s="1"/>
  <c r="L355" i="11"/>
  <c r="K355" i="11"/>
  <c r="J355" i="11"/>
  <c r="I355" i="11"/>
  <c r="L354" i="11"/>
  <c r="K354" i="11"/>
  <c r="J354" i="11"/>
  <c r="I354" i="11"/>
  <c r="L351" i="11"/>
  <c r="K351" i="11"/>
  <c r="K350" i="11" s="1"/>
  <c r="J351" i="11"/>
  <c r="J350" i="11" s="1"/>
  <c r="I351" i="11"/>
  <c r="I350" i="11" s="1"/>
  <c r="L350" i="11"/>
  <c r="L347" i="11"/>
  <c r="L346" i="11" s="1"/>
  <c r="K347" i="11"/>
  <c r="K346" i="11" s="1"/>
  <c r="J347" i="11"/>
  <c r="J346" i="11" s="1"/>
  <c r="I347" i="11"/>
  <c r="I346" i="11" s="1"/>
  <c r="L343" i="11"/>
  <c r="K343" i="11"/>
  <c r="J343" i="11"/>
  <c r="I343" i="11"/>
  <c r="L340" i="11"/>
  <c r="K340" i="11"/>
  <c r="J340" i="11"/>
  <c r="I340" i="11"/>
  <c r="L338" i="11"/>
  <c r="K338" i="11"/>
  <c r="K337" i="11" s="1"/>
  <c r="J338" i="11"/>
  <c r="J337" i="11" s="1"/>
  <c r="J336" i="11" s="1"/>
  <c r="I338" i="11"/>
  <c r="I337" i="11" s="1"/>
  <c r="L337" i="11"/>
  <c r="L333" i="11"/>
  <c r="K333" i="11"/>
  <c r="K332" i="11" s="1"/>
  <c r="J333" i="11"/>
  <c r="J332" i="11" s="1"/>
  <c r="I333" i="11"/>
  <c r="I332" i="11" s="1"/>
  <c r="L332" i="11"/>
  <c r="L330" i="11"/>
  <c r="L329" i="11" s="1"/>
  <c r="K330" i="11"/>
  <c r="K329" i="11" s="1"/>
  <c r="J330" i="11"/>
  <c r="J329" i="11" s="1"/>
  <c r="I330" i="11"/>
  <c r="I329" i="11" s="1"/>
  <c r="L327" i="11"/>
  <c r="K327" i="11"/>
  <c r="J327" i="11"/>
  <c r="I327" i="11"/>
  <c r="L326" i="11"/>
  <c r="K326" i="11"/>
  <c r="J326" i="11"/>
  <c r="I326" i="11"/>
  <c r="L323" i="11"/>
  <c r="K323" i="11"/>
  <c r="K322" i="11" s="1"/>
  <c r="J323" i="11"/>
  <c r="J322" i="11" s="1"/>
  <c r="I323" i="11"/>
  <c r="I322" i="11" s="1"/>
  <c r="L322" i="11"/>
  <c r="L319" i="11"/>
  <c r="L318" i="11" s="1"/>
  <c r="K319" i="11"/>
  <c r="K318" i="11" s="1"/>
  <c r="J319" i="11"/>
  <c r="J318" i="11" s="1"/>
  <c r="I319" i="11"/>
  <c r="I318" i="11" s="1"/>
  <c r="L315" i="11"/>
  <c r="K315" i="11"/>
  <c r="J315" i="11"/>
  <c r="I315" i="11"/>
  <c r="L314" i="11"/>
  <c r="K314" i="11"/>
  <c r="J314" i="11"/>
  <c r="I314" i="11"/>
  <c r="L311" i="11"/>
  <c r="K311" i="11"/>
  <c r="J311" i="11"/>
  <c r="I311" i="11"/>
  <c r="L308" i="11"/>
  <c r="K308" i="11"/>
  <c r="J308" i="11"/>
  <c r="I308" i="11"/>
  <c r="L306" i="11"/>
  <c r="L305" i="11" s="1"/>
  <c r="K306" i="11"/>
  <c r="K305" i="11" s="1"/>
  <c r="J306" i="11"/>
  <c r="J305" i="11" s="1"/>
  <c r="I306" i="11"/>
  <c r="I305" i="11" s="1"/>
  <c r="L300" i="11"/>
  <c r="K300" i="11"/>
  <c r="K299" i="11" s="1"/>
  <c r="J300" i="11"/>
  <c r="J299" i="11" s="1"/>
  <c r="I300" i="11"/>
  <c r="I299" i="11" s="1"/>
  <c r="L299" i="11"/>
  <c r="L297" i="11"/>
  <c r="L296" i="11" s="1"/>
  <c r="K297" i="11"/>
  <c r="K296" i="11" s="1"/>
  <c r="J297" i="11"/>
  <c r="J296" i="11" s="1"/>
  <c r="I297" i="11"/>
  <c r="I296" i="11" s="1"/>
  <c r="L294" i="11"/>
  <c r="K294" i="11"/>
  <c r="J294" i="11"/>
  <c r="I294" i="11"/>
  <c r="L293" i="11"/>
  <c r="K293" i="11"/>
  <c r="J293" i="11"/>
  <c r="I293" i="11"/>
  <c r="L290" i="11"/>
  <c r="K290" i="11"/>
  <c r="K289" i="11" s="1"/>
  <c r="J290" i="11"/>
  <c r="J289" i="11" s="1"/>
  <c r="I290" i="11"/>
  <c r="I289" i="11" s="1"/>
  <c r="L289" i="11"/>
  <c r="L286" i="11"/>
  <c r="L285" i="11" s="1"/>
  <c r="K286" i="11"/>
  <c r="K285" i="11" s="1"/>
  <c r="J286" i="11"/>
  <c r="J285" i="11" s="1"/>
  <c r="I286" i="11"/>
  <c r="I285" i="11" s="1"/>
  <c r="L282" i="11"/>
  <c r="K282" i="11"/>
  <c r="J282" i="11"/>
  <c r="I282" i="11"/>
  <c r="L281" i="11"/>
  <c r="K281" i="11"/>
  <c r="J281" i="11"/>
  <c r="I281" i="11"/>
  <c r="L278" i="11"/>
  <c r="K278" i="11"/>
  <c r="J278" i="11"/>
  <c r="I278" i="11"/>
  <c r="L275" i="11"/>
  <c r="K275" i="11"/>
  <c r="J275" i="11"/>
  <c r="I275" i="11"/>
  <c r="L273" i="11"/>
  <c r="L272" i="11" s="1"/>
  <c r="L271" i="11" s="1"/>
  <c r="K273" i="11"/>
  <c r="K272" i="11" s="1"/>
  <c r="K271" i="11" s="1"/>
  <c r="J273" i="11"/>
  <c r="J272" i="11" s="1"/>
  <c r="I273" i="11"/>
  <c r="I272" i="11" s="1"/>
  <c r="L268" i="11"/>
  <c r="L267" i="11" s="1"/>
  <c r="K268" i="11"/>
  <c r="K267" i="11" s="1"/>
  <c r="J268" i="11"/>
  <c r="J267" i="11" s="1"/>
  <c r="I268" i="11"/>
  <c r="I267" i="11" s="1"/>
  <c r="L265" i="11"/>
  <c r="K265" i="11"/>
  <c r="J265" i="11"/>
  <c r="I265" i="11"/>
  <c r="L264" i="11"/>
  <c r="K264" i="11"/>
  <c r="J264" i="11"/>
  <c r="I264" i="11"/>
  <c r="L262" i="11"/>
  <c r="K262" i="11"/>
  <c r="K261" i="11" s="1"/>
  <c r="J262" i="11"/>
  <c r="J261" i="11" s="1"/>
  <c r="I262" i="11"/>
  <c r="I261" i="11" s="1"/>
  <c r="L261" i="11"/>
  <c r="L258" i="11"/>
  <c r="L257" i="11" s="1"/>
  <c r="K258" i="11"/>
  <c r="K257" i="11" s="1"/>
  <c r="J258" i="11"/>
  <c r="J257" i="11" s="1"/>
  <c r="I258" i="11"/>
  <c r="I257" i="11" s="1"/>
  <c r="L254" i="11"/>
  <c r="K254" i="11"/>
  <c r="J254" i="11"/>
  <c r="I254" i="11"/>
  <c r="L253" i="11"/>
  <c r="K253" i="11"/>
  <c r="J253" i="11"/>
  <c r="I253" i="11"/>
  <c r="L250" i="11"/>
  <c r="K250" i="11"/>
  <c r="K249" i="11" s="1"/>
  <c r="J250" i="11"/>
  <c r="J249" i="11" s="1"/>
  <c r="I250" i="11"/>
  <c r="I249" i="11" s="1"/>
  <c r="L249" i="11"/>
  <c r="L246" i="11"/>
  <c r="K246" i="11"/>
  <c r="J246" i="11"/>
  <c r="I246" i="11"/>
  <c r="L243" i="11"/>
  <c r="K243" i="11"/>
  <c r="J243" i="11"/>
  <c r="I243" i="11"/>
  <c r="L241" i="11"/>
  <c r="K241" i="11"/>
  <c r="J241" i="11"/>
  <c r="I241" i="11"/>
  <c r="L240" i="11"/>
  <c r="K240" i="11"/>
  <c r="J240" i="11"/>
  <c r="I240" i="11"/>
  <c r="L234" i="11"/>
  <c r="L233" i="11" s="1"/>
  <c r="L232" i="11" s="1"/>
  <c r="K234" i="11"/>
  <c r="K233" i="11" s="1"/>
  <c r="K232" i="11" s="1"/>
  <c r="J234" i="11"/>
  <c r="J233" i="11" s="1"/>
  <c r="J232" i="11" s="1"/>
  <c r="I234" i="11"/>
  <c r="I233" i="11" s="1"/>
  <c r="I232" i="11" s="1"/>
  <c r="L230" i="11"/>
  <c r="L229" i="11" s="1"/>
  <c r="L228" i="11" s="1"/>
  <c r="K230" i="11"/>
  <c r="K229" i="11" s="1"/>
  <c r="K228" i="11" s="1"/>
  <c r="J230" i="11"/>
  <c r="J229" i="11" s="1"/>
  <c r="J228" i="11" s="1"/>
  <c r="I230" i="11"/>
  <c r="I229" i="11" s="1"/>
  <c r="I228" i="11" s="1"/>
  <c r="L221" i="11"/>
  <c r="L220" i="11" s="1"/>
  <c r="K221" i="11"/>
  <c r="K220" i="11" s="1"/>
  <c r="J221" i="11"/>
  <c r="J220" i="11" s="1"/>
  <c r="I221" i="11"/>
  <c r="I220" i="11" s="1"/>
  <c r="L218" i="11"/>
  <c r="K218" i="11"/>
  <c r="J218" i="11"/>
  <c r="I218" i="11"/>
  <c r="L217" i="11"/>
  <c r="K217" i="11"/>
  <c r="K216" i="11" s="1"/>
  <c r="J217" i="11"/>
  <c r="J216" i="11" s="1"/>
  <c r="I217" i="11"/>
  <c r="I216" i="11" s="1"/>
  <c r="L211" i="11"/>
  <c r="K211" i="11"/>
  <c r="J211" i="11"/>
  <c r="I211" i="11"/>
  <c r="L210" i="11"/>
  <c r="L209" i="11" s="1"/>
  <c r="K210" i="11"/>
  <c r="K209" i="11" s="1"/>
  <c r="J210" i="11"/>
  <c r="J209" i="11" s="1"/>
  <c r="I210" i="11"/>
  <c r="I209" i="11" s="1"/>
  <c r="L207" i="11"/>
  <c r="K207" i="11"/>
  <c r="J207" i="11"/>
  <c r="I207" i="11"/>
  <c r="L206" i="11"/>
  <c r="K206" i="11"/>
  <c r="J206" i="11"/>
  <c r="I206" i="11"/>
  <c r="L202" i="11"/>
  <c r="K202" i="11"/>
  <c r="K201" i="11" s="1"/>
  <c r="J202" i="11"/>
  <c r="J201" i="11" s="1"/>
  <c r="I202" i="11"/>
  <c r="I201" i="11" s="1"/>
  <c r="L201" i="11"/>
  <c r="L196" i="11"/>
  <c r="L195" i="11" s="1"/>
  <c r="L186" i="11" s="1"/>
  <c r="K196" i="11"/>
  <c r="K195" i="11" s="1"/>
  <c r="K186" i="11" s="1"/>
  <c r="K185" i="11" s="1"/>
  <c r="J196" i="11"/>
  <c r="J195" i="11" s="1"/>
  <c r="I196" i="11"/>
  <c r="I195" i="11" s="1"/>
  <c r="L191" i="11"/>
  <c r="K191" i="11"/>
  <c r="J191" i="11"/>
  <c r="I191" i="11"/>
  <c r="L190" i="11"/>
  <c r="K190" i="11"/>
  <c r="J190" i="11"/>
  <c r="I190" i="11"/>
  <c r="L188" i="11"/>
  <c r="K188" i="11"/>
  <c r="J188" i="11"/>
  <c r="J187" i="11" s="1"/>
  <c r="I188" i="11"/>
  <c r="I187" i="11" s="1"/>
  <c r="L187" i="11"/>
  <c r="K187" i="11"/>
  <c r="L180" i="11"/>
  <c r="L179" i="11" s="1"/>
  <c r="K180" i="11"/>
  <c r="K179" i="11" s="1"/>
  <c r="J180" i="11"/>
  <c r="J179" i="11" s="1"/>
  <c r="I180" i="11"/>
  <c r="I179" i="11" s="1"/>
  <c r="L175" i="11"/>
  <c r="K175" i="11"/>
  <c r="J175" i="11"/>
  <c r="I175" i="11"/>
  <c r="L174" i="11"/>
  <c r="L173" i="11" s="1"/>
  <c r="K174" i="11"/>
  <c r="K173" i="11" s="1"/>
  <c r="J174" i="11"/>
  <c r="I174" i="11"/>
  <c r="L171" i="11"/>
  <c r="K171" i="11"/>
  <c r="J171" i="11"/>
  <c r="I171" i="11"/>
  <c r="L170" i="11"/>
  <c r="L169" i="11" s="1"/>
  <c r="L168" i="11" s="1"/>
  <c r="K170" i="11"/>
  <c r="K169" i="11" s="1"/>
  <c r="J170" i="11"/>
  <c r="J169" i="11" s="1"/>
  <c r="I170" i="11"/>
  <c r="I169" i="11" s="1"/>
  <c r="L166" i="11"/>
  <c r="L165" i="11" s="1"/>
  <c r="K166" i="11"/>
  <c r="K165" i="11" s="1"/>
  <c r="J166" i="11"/>
  <c r="J165" i="11" s="1"/>
  <c r="I166" i="11"/>
  <c r="I165" i="11" s="1"/>
  <c r="L161" i="11"/>
  <c r="K161" i="11"/>
  <c r="J161" i="11"/>
  <c r="I161" i="11"/>
  <c r="L160" i="11"/>
  <c r="L159" i="11" s="1"/>
  <c r="L158" i="11" s="1"/>
  <c r="K160" i="11"/>
  <c r="J160" i="11"/>
  <c r="J159" i="11" s="1"/>
  <c r="J158" i="11" s="1"/>
  <c r="I160" i="11"/>
  <c r="I159" i="11" s="1"/>
  <c r="I158" i="11" s="1"/>
  <c r="L155" i="11"/>
  <c r="L154" i="11" s="1"/>
  <c r="L153" i="11" s="1"/>
  <c r="K155" i="11"/>
  <c r="K154" i="11" s="1"/>
  <c r="K153" i="11" s="1"/>
  <c r="J155" i="11"/>
  <c r="J154" i="11" s="1"/>
  <c r="J153" i="11" s="1"/>
  <c r="I155" i="11"/>
  <c r="I154" i="11" s="1"/>
  <c r="I153" i="11" s="1"/>
  <c r="L151" i="11"/>
  <c r="L150" i="11" s="1"/>
  <c r="K151" i="11"/>
  <c r="K150" i="11" s="1"/>
  <c r="J151" i="11"/>
  <c r="J150" i="11" s="1"/>
  <c r="I151" i="11"/>
  <c r="I150" i="11" s="1"/>
  <c r="L147" i="11"/>
  <c r="K147" i="11"/>
  <c r="J147" i="11"/>
  <c r="I147" i="11"/>
  <c r="L146" i="11"/>
  <c r="L145" i="11" s="1"/>
  <c r="K146" i="11"/>
  <c r="K145" i="11" s="1"/>
  <c r="J146" i="11"/>
  <c r="J145" i="11" s="1"/>
  <c r="I146" i="11"/>
  <c r="I145" i="11" s="1"/>
  <c r="L142" i="11"/>
  <c r="K142" i="11"/>
  <c r="J142" i="11"/>
  <c r="I142" i="11"/>
  <c r="L141" i="11"/>
  <c r="L140" i="11" s="1"/>
  <c r="L139" i="11" s="1"/>
  <c r="K141" i="11"/>
  <c r="K140" i="11" s="1"/>
  <c r="J141" i="11"/>
  <c r="J140" i="11" s="1"/>
  <c r="J139" i="11" s="1"/>
  <c r="I141" i="11"/>
  <c r="I140" i="11" s="1"/>
  <c r="I139" i="11" s="1"/>
  <c r="L137" i="11"/>
  <c r="L136" i="11" s="1"/>
  <c r="L135" i="11" s="1"/>
  <c r="K137" i="11"/>
  <c r="K136" i="11" s="1"/>
  <c r="K135" i="11" s="1"/>
  <c r="J137" i="11"/>
  <c r="J136" i="11" s="1"/>
  <c r="J135" i="11" s="1"/>
  <c r="I137" i="11"/>
  <c r="I136" i="11" s="1"/>
  <c r="I135" i="11" s="1"/>
  <c r="L133" i="11"/>
  <c r="L132" i="11" s="1"/>
  <c r="L131" i="11" s="1"/>
  <c r="K133" i="11"/>
  <c r="K132" i="11" s="1"/>
  <c r="K131" i="11" s="1"/>
  <c r="J133" i="11"/>
  <c r="J132" i="11" s="1"/>
  <c r="J131" i="11" s="1"/>
  <c r="I133" i="11"/>
  <c r="I132" i="11" s="1"/>
  <c r="I131" i="11" s="1"/>
  <c r="L129" i="11"/>
  <c r="L128" i="11" s="1"/>
  <c r="L127" i="11" s="1"/>
  <c r="K129" i="11"/>
  <c r="K128" i="11" s="1"/>
  <c r="K127" i="11" s="1"/>
  <c r="J129" i="11"/>
  <c r="J128" i="11" s="1"/>
  <c r="J127" i="11" s="1"/>
  <c r="I129" i="11"/>
  <c r="I128" i="11" s="1"/>
  <c r="I127" i="11" s="1"/>
  <c r="L125" i="11"/>
  <c r="L124" i="11" s="1"/>
  <c r="L123" i="11" s="1"/>
  <c r="K125" i="11"/>
  <c r="K124" i="11" s="1"/>
  <c r="K123" i="11" s="1"/>
  <c r="J125" i="11"/>
  <c r="J124" i="11" s="1"/>
  <c r="J123" i="11" s="1"/>
  <c r="I125" i="11"/>
  <c r="I124" i="11" s="1"/>
  <c r="I123" i="11" s="1"/>
  <c r="L121" i="11"/>
  <c r="L120" i="11" s="1"/>
  <c r="L119" i="11" s="1"/>
  <c r="K121" i="11"/>
  <c r="K120" i="11" s="1"/>
  <c r="K119" i="11" s="1"/>
  <c r="J121" i="11"/>
  <c r="J120" i="11" s="1"/>
  <c r="J119" i="11" s="1"/>
  <c r="I121" i="11"/>
  <c r="I120" i="11" s="1"/>
  <c r="I119" i="11" s="1"/>
  <c r="L116" i="11"/>
  <c r="L115" i="11" s="1"/>
  <c r="L114" i="11" s="1"/>
  <c r="L113" i="11" s="1"/>
  <c r="K116" i="11"/>
  <c r="K115" i="11" s="1"/>
  <c r="K114" i="11" s="1"/>
  <c r="J116" i="11"/>
  <c r="J115" i="11" s="1"/>
  <c r="J114" i="11" s="1"/>
  <c r="I116" i="11"/>
  <c r="I115" i="11" s="1"/>
  <c r="I114" i="11" s="1"/>
  <c r="L110" i="11"/>
  <c r="K110" i="11"/>
  <c r="K109" i="11" s="1"/>
  <c r="J110" i="11"/>
  <c r="J109" i="11" s="1"/>
  <c r="I110" i="11"/>
  <c r="I109" i="11" s="1"/>
  <c r="L109" i="11"/>
  <c r="L106" i="11"/>
  <c r="L105" i="11" s="1"/>
  <c r="L104" i="11" s="1"/>
  <c r="K106" i="11"/>
  <c r="K105" i="11" s="1"/>
  <c r="J106" i="11"/>
  <c r="J105" i="11" s="1"/>
  <c r="J104" i="11" s="1"/>
  <c r="I106" i="11"/>
  <c r="I105" i="11" s="1"/>
  <c r="I104" i="11" s="1"/>
  <c r="L101" i="11"/>
  <c r="L100" i="11" s="1"/>
  <c r="L99" i="11" s="1"/>
  <c r="K101" i="11"/>
  <c r="K100" i="11" s="1"/>
  <c r="K99" i="11" s="1"/>
  <c r="J101" i="11"/>
  <c r="J100" i="11" s="1"/>
  <c r="J99" i="11" s="1"/>
  <c r="I101" i="11"/>
  <c r="I100" i="11" s="1"/>
  <c r="I99" i="11" s="1"/>
  <c r="L96" i="11"/>
  <c r="L95" i="11" s="1"/>
  <c r="L94" i="11" s="1"/>
  <c r="L93" i="11" s="1"/>
  <c r="K96" i="11"/>
  <c r="K95" i="11" s="1"/>
  <c r="K94" i="11" s="1"/>
  <c r="J96" i="11"/>
  <c r="J95" i="11" s="1"/>
  <c r="J94" i="11" s="1"/>
  <c r="I96" i="11"/>
  <c r="I95" i="11" s="1"/>
  <c r="I94" i="11" s="1"/>
  <c r="L89" i="11"/>
  <c r="K89" i="11"/>
  <c r="K88" i="11" s="1"/>
  <c r="K87" i="11" s="1"/>
  <c r="K86" i="11" s="1"/>
  <c r="J89" i="11"/>
  <c r="J88" i="11" s="1"/>
  <c r="J87" i="11" s="1"/>
  <c r="J86" i="11" s="1"/>
  <c r="I89" i="11"/>
  <c r="I88" i="11" s="1"/>
  <c r="I87" i="11" s="1"/>
  <c r="I86" i="11" s="1"/>
  <c r="L88" i="11"/>
  <c r="L87" i="11"/>
  <c r="L86" i="11" s="1"/>
  <c r="L84" i="11"/>
  <c r="K84" i="11"/>
  <c r="J84" i="11"/>
  <c r="I84" i="11"/>
  <c r="L83" i="11"/>
  <c r="L82" i="11" s="1"/>
  <c r="K83" i="11"/>
  <c r="K82" i="11" s="1"/>
  <c r="J83" i="11"/>
  <c r="J82" i="11" s="1"/>
  <c r="I83" i="11"/>
  <c r="I82" i="11" s="1"/>
  <c r="L78" i="11"/>
  <c r="K78" i="11"/>
  <c r="J78" i="11"/>
  <c r="I78" i="11"/>
  <c r="L77" i="11"/>
  <c r="K77" i="11"/>
  <c r="J77" i="11"/>
  <c r="I77" i="11"/>
  <c r="L73" i="11"/>
  <c r="K73" i="11"/>
  <c r="J73" i="11"/>
  <c r="J72" i="11" s="1"/>
  <c r="I73" i="11"/>
  <c r="I72" i="11" s="1"/>
  <c r="L72" i="11"/>
  <c r="K72" i="11"/>
  <c r="L68" i="11"/>
  <c r="L67" i="11" s="1"/>
  <c r="L66" i="11" s="1"/>
  <c r="K68" i="11"/>
  <c r="K67" i="11" s="1"/>
  <c r="K66" i="11" s="1"/>
  <c r="J68" i="11"/>
  <c r="J67" i="11" s="1"/>
  <c r="J66" i="11" s="1"/>
  <c r="J65" i="11" s="1"/>
  <c r="I68" i="11"/>
  <c r="I67" i="11" s="1"/>
  <c r="I66" i="11" s="1"/>
  <c r="I65" i="11" s="1"/>
  <c r="L49" i="11"/>
  <c r="K49" i="11"/>
  <c r="K48" i="11" s="1"/>
  <c r="K47" i="11" s="1"/>
  <c r="K46" i="11" s="1"/>
  <c r="J49" i="11"/>
  <c r="J48" i="11" s="1"/>
  <c r="J47" i="11" s="1"/>
  <c r="J46" i="11" s="1"/>
  <c r="I49" i="11"/>
  <c r="I48" i="11" s="1"/>
  <c r="I47" i="11" s="1"/>
  <c r="I46" i="11" s="1"/>
  <c r="L48" i="11"/>
  <c r="L47" i="11"/>
  <c r="L46" i="11" s="1"/>
  <c r="L44" i="11"/>
  <c r="K44" i="11"/>
  <c r="J44" i="11"/>
  <c r="I44" i="11"/>
  <c r="L43" i="11"/>
  <c r="L42" i="11" s="1"/>
  <c r="K43" i="11"/>
  <c r="K42" i="11" s="1"/>
  <c r="J43" i="11"/>
  <c r="J42" i="11" s="1"/>
  <c r="I43" i="11"/>
  <c r="I42" i="11" s="1"/>
  <c r="L40" i="11"/>
  <c r="K40" i="11"/>
  <c r="J40" i="11"/>
  <c r="I40" i="11"/>
  <c r="L38" i="11"/>
  <c r="L37" i="11" s="1"/>
  <c r="L36" i="11" s="1"/>
  <c r="L35" i="11" s="1"/>
  <c r="K38" i="11"/>
  <c r="K37" i="11" s="1"/>
  <c r="K36" i="11" s="1"/>
  <c r="K35" i="11" s="1"/>
  <c r="J38" i="11"/>
  <c r="J37" i="11" s="1"/>
  <c r="J36" i="11" s="1"/>
  <c r="I38" i="11"/>
  <c r="I37" i="11" s="1"/>
  <c r="I36" i="11" s="1"/>
  <c r="I35" i="11" s="1"/>
  <c r="L365" i="10"/>
  <c r="K365" i="10"/>
  <c r="J365" i="10"/>
  <c r="J364" i="10" s="1"/>
  <c r="I365" i="10"/>
  <c r="L364" i="10"/>
  <c r="K364" i="10"/>
  <c r="I364" i="10"/>
  <c r="L362" i="10"/>
  <c r="K362" i="10"/>
  <c r="J362" i="10"/>
  <c r="J361" i="10" s="1"/>
  <c r="I362" i="10"/>
  <c r="I361" i="10" s="1"/>
  <c r="L361" i="10"/>
  <c r="K361" i="10"/>
  <c r="L359" i="10"/>
  <c r="L358" i="10" s="1"/>
  <c r="K359" i="10"/>
  <c r="K358" i="10" s="1"/>
  <c r="J359" i="10"/>
  <c r="I359" i="10"/>
  <c r="I358" i="10" s="1"/>
  <c r="J358" i="10"/>
  <c r="L355" i="10"/>
  <c r="K355" i="10"/>
  <c r="J355" i="10"/>
  <c r="J354" i="10" s="1"/>
  <c r="I355" i="10"/>
  <c r="L354" i="10"/>
  <c r="K354" i="10"/>
  <c r="I354" i="10"/>
  <c r="L351" i="10"/>
  <c r="K351" i="10"/>
  <c r="J351" i="10"/>
  <c r="I351" i="10"/>
  <c r="I350" i="10" s="1"/>
  <c r="L350" i="10"/>
  <c r="K350" i="10"/>
  <c r="J350" i="10"/>
  <c r="L347" i="10"/>
  <c r="L346" i="10" s="1"/>
  <c r="L336" i="10" s="1"/>
  <c r="K347" i="10"/>
  <c r="K346" i="10" s="1"/>
  <c r="K336" i="10" s="1"/>
  <c r="J347" i="10"/>
  <c r="I347" i="10"/>
  <c r="I346" i="10" s="1"/>
  <c r="J346" i="10"/>
  <c r="L343" i="10"/>
  <c r="K343" i="10"/>
  <c r="J343" i="10"/>
  <c r="I343" i="10"/>
  <c r="L340" i="10"/>
  <c r="K340" i="10"/>
  <c r="J340" i="10"/>
  <c r="I340" i="10"/>
  <c r="L338" i="10"/>
  <c r="K338" i="10"/>
  <c r="J338" i="10"/>
  <c r="I338" i="10"/>
  <c r="I337" i="10" s="1"/>
  <c r="L337" i="10"/>
  <c r="K337" i="10"/>
  <c r="J337" i="10"/>
  <c r="L333" i="10"/>
  <c r="K333" i="10"/>
  <c r="J333" i="10"/>
  <c r="I333" i="10"/>
  <c r="I332" i="10" s="1"/>
  <c r="L332" i="10"/>
  <c r="K332" i="10"/>
  <c r="J332" i="10"/>
  <c r="L330" i="10"/>
  <c r="L329" i="10" s="1"/>
  <c r="K330" i="10"/>
  <c r="K329" i="10" s="1"/>
  <c r="J330" i="10"/>
  <c r="I330" i="10"/>
  <c r="I329" i="10" s="1"/>
  <c r="J329" i="10"/>
  <c r="L327" i="10"/>
  <c r="K327" i="10"/>
  <c r="J327" i="10"/>
  <c r="J326" i="10" s="1"/>
  <c r="I327" i="10"/>
  <c r="L326" i="10"/>
  <c r="K326" i="10"/>
  <c r="I326" i="10"/>
  <c r="L323" i="10"/>
  <c r="K323" i="10"/>
  <c r="J323" i="10"/>
  <c r="J322" i="10" s="1"/>
  <c r="I323" i="10"/>
  <c r="I322" i="10" s="1"/>
  <c r="L322" i="10"/>
  <c r="K322" i="10"/>
  <c r="L319" i="10"/>
  <c r="L318" i="10" s="1"/>
  <c r="K319" i="10"/>
  <c r="K318" i="10" s="1"/>
  <c r="J319" i="10"/>
  <c r="I319" i="10"/>
  <c r="I318" i="10" s="1"/>
  <c r="J318" i="10"/>
  <c r="L315" i="10"/>
  <c r="K315" i="10"/>
  <c r="J315" i="10"/>
  <c r="J314" i="10" s="1"/>
  <c r="I315" i="10"/>
  <c r="L314" i="10"/>
  <c r="K314" i="10"/>
  <c r="I314" i="10"/>
  <c r="L311" i="10"/>
  <c r="K311" i="10"/>
  <c r="J311" i="10"/>
  <c r="I311" i="10"/>
  <c r="L308" i="10"/>
  <c r="K308" i="10"/>
  <c r="J308" i="10"/>
  <c r="I308" i="10"/>
  <c r="L306" i="10"/>
  <c r="L305" i="10" s="1"/>
  <c r="K306" i="10"/>
  <c r="K305" i="10" s="1"/>
  <c r="J306" i="10"/>
  <c r="I306" i="10"/>
  <c r="I305" i="10" s="1"/>
  <c r="J305" i="10"/>
  <c r="L300" i="10"/>
  <c r="K300" i="10"/>
  <c r="J300" i="10"/>
  <c r="J299" i="10" s="1"/>
  <c r="I300" i="10"/>
  <c r="I299" i="10" s="1"/>
  <c r="L299" i="10"/>
  <c r="K299" i="10"/>
  <c r="L297" i="10"/>
  <c r="L296" i="10" s="1"/>
  <c r="K297" i="10"/>
  <c r="K296" i="10" s="1"/>
  <c r="J297" i="10"/>
  <c r="I297" i="10"/>
  <c r="I296" i="10" s="1"/>
  <c r="J296" i="10"/>
  <c r="L294" i="10"/>
  <c r="K294" i="10"/>
  <c r="J294" i="10"/>
  <c r="J293" i="10" s="1"/>
  <c r="I294" i="10"/>
  <c r="L293" i="10"/>
  <c r="K293" i="10"/>
  <c r="I293" i="10"/>
  <c r="L290" i="10"/>
  <c r="K290" i="10"/>
  <c r="J290" i="10"/>
  <c r="I290" i="10"/>
  <c r="I289" i="10" s="1"/>
  <c r="L289" i="10"/>
  <c r="K289" i="10"/>
  <c r="J289" i="10"/>
  <c r="L286" i="10"/>
  <c r="L285" i="10" s="1"/>
  <c r="K286" i="10"/>
  <c r="K285" i="10" s="1"/>
  <c r="J286" i="10"/>
  <c r="I286" i="10"/>
  <c r="I285" i="10" s="1"/>
  <c r="J285" i="10"/>
  <c r="L282" i="10"/>
  <c r="K282" i="10"/>
  <c r="J282" i="10"/>
  <c r="J281" i="10" s="1"/>
  <c r="I282" i="10"/>
  <c r="L281" i="10"/>
  <c r="K281" i="10"/>
  <c r="I281" i="10"/>
  <c r="L278" i="10"/>
  <c r="K278" i="10"/>
  <c r="J278" i="10"/>
  <c r="I278" i="10"/>
  <c r="L275" i="10"/>
  <c r="K275" i="10"/>
  <c r="J275" i="10"/>
  <c r="I275" i="10"/>
  <c r="L273" i="10"/>
  <c r="L272" i="10" s="1"/>
  <c r="K273" i="10"/>
  <c r="K272" i="10" s="1"/>
  <c r="J273" i="10"/>
  <c r="I273" i="10"/>
  <c r="I272" i="10" s="1"/>
  <c r="J272" i="10"/>
  <c r="L268" i="10"/>
  <c r="L267" i="10" s="1"/>
  <c r="K268" i="10"/>
  <c r="K267" i="10" s="1"/>
  <c r="J268" i="10"/>
  <c r="I268" i="10"/>
  <c r="I267" i="10" s="1"/>
  <c r="J267" i="10"/>
  <c r="L265" i="10"/>
  <c r="K265" i="10"/>
  <c r="J265" i="10"/>
  <c r="J264" i="10" s="1"/>
  <c r="I265" i="10"/>
  <c r="L264" i="10"/>
  <c r="K264" i="10"/>
  <c r="I264" i="10"/>
  <c r="L262" i="10"/>
  <c r="K262" i="10"/>
  <c r="J262" i="10"/>
  <c r="J261" i="10" s="1"/>
  <c r="I262" i="10"/>
  <c r="I261" i="10" s="1"/>
  <c r="L261" i="10"/>
  <c r="K261" i="10"/>
  <c r="L258" i="10"/>
  <c r="L257" i="10" s="1"/>
  <c r="K258" i="10"/>
  <c r="K257" i="10" s="1"/>
  <c r="J258" i="10"/>
  <c r="I258" i="10"/>
  <c r="I257" i="10" s="1"/>
  <c r="J257" i="10"/>
  <c r="L254" i="10"/>
  <c r="K254" i="10"/>
  <c r="J254" i="10"/>
  <c r="J253" i="10" s="1"/>
  <c r="I254" i="10"/>
  <c r="L253" i="10"/>
  <c r="K253" i="10"/>
  <c r="I253" i="10"/>
  <c r="L250" i="10"/>
  <c r="K250" i="10"/>
  <c r="J250" i="10"/>
  <c r="J249" i="10" s="1"/>
  <c r="I250" i="10"/>
  <c r="I249" i="10" s="1"/>
  <c r="L249" i="10"/>
  <c r="K249" i="10"/>
  <c r="L246" i="10"/>
  <c r="K246" i="10"/>
  <c r="J246" i="10"/>
  <c r="I246" i="10"/>
  <c r="L243" i="10"/>
  <c r="K243" i="10"/>
  <c r="J243" i="10"/>
  <c r="I243" i="10"/>
  <c r="L241" i="10"/>
  <c r="K241" i="10"/>
  <c r="J241" i="10"/>
  <c r="J240" i="10" s="1"/>
  <c r="I241" i="10"/>
  <c r="L240" i="10"/>
  <c r="L239" i="10" s="1"/>
  <c r="K240" i="10"/>
  <c r="K239" i="10" s="1"/>
  <c r="I240" i="10"/>
  <c r="L234" i="10"/>
  <c r="L233" i="10" s="1"/>
  <c r="L232" i="10" s="1"/>
  <c r="K234" i="10"/>
  <c r="K233" i="10" s="1"/>
  <c r="K232" i="10" s="1"/>
  <c r="J234" i="10"/>
  <c r="I234" i="10"/>
  <c r="I233" i="10" s="1"/>
  <c r="I232" i="10" s="1"/>
  <c r="J233" i="10"/>
  <c r="J232" i="10" s="1"/>
  <c r="L230" i="10"/>
  <c r="L229" i="10" s="1"/>
  <c r="L228" i="10" s="1"/>
  <c r="K230" i="10"/>
  <c r="K229" i="10" s="1"/>
  <c r="K228" i="10" s="1"/>
  <c r="J230" i="10"/>
  <c r="I230" i="10"/>
  <c r="I229" i="10" s="1"/>
  <c r="I228" i="10" s="1"/>
  <c r="J229" i="10"/>
  <c r="J228" i="10" s="1"/>
  <c r="L221" i="10"/>
  <c r="L220" i="10" s="1"/>
  <c r="K221" i="10"/>
  <c r="K220" i="10" s="1"/>
  <c r="J221" i="10"/>
  <c r="I221" i="10"/>
  <c r="I220" i="10" s="1"/>
  <c r="J220" i="10"/>
  <c r="L218" i="10"/>
  <c r="K218" i="10"/>
  <c r="J218" i="10"/>
  <c r="J217" i="10" s="1"/>
  <c r="J216" i="10" s="1"/>
  <c r="I218" i="10"/>
  <c r="L217" i="10"/>
  <c r="K217" i="10"/>
  <c r="K216" i="10" s="1"/>
  <c r="I217" i="10"/>
  <c r="I216" i="10" s="1"/>
  <c r="L211" i="10"/>
  <c r="K211" i="10"/>
  <c r="J211" i="10"/>
  <c r="J210" i="10" s="1"/>
  <c r="J209" i="10" s="1"/>
  <c r="I211" i="10"/>
  <c r="L210" i="10"/>
  <c r="L209" i="10" s="1"/>
  <c r="K210" i="10"/>
  <c r="K209" i="10" s="1"/>
  <c r="I210" i="10"/>
  <c r="I209" i="10" s="1"/>
  <c r="L207" i="10"/>
  <c r="K207" i="10"/>
  <c r="J207" i="10"/>
  <c r="J206" i="10" s="1"/>
  <c r="I207" i="10"/>
  <c r="L206" i="10"/>
  <c r="K206" i="10"/>
  <c r="I206" i="10"/>
  <c r="L202" i="10"/>
  <c r="K202" i="10"/>
  <c r="K201" i="10" s="1"/>
  <c r="J202" i="10"/>
  <c r="J201" i="10" s="1"/>
  <c r="I202" i="10"/>
  <c r="I201" i="10" s="1"/>
  <c r="L201" i="10"/>
  <c r="L196" i="10"/>
  <c r="L195" i="10" s="1"/>
  <c r="L186" i="10" s="1"/>
  <c r="K196" i="10"/>
  <c r="K195" i="10" s="1"/>
  <c r="K186" i="10" s="1"/>
  <c r="J196" i="10"/>
  <c r="I196" i="10"/>
  <c r="I195" i="10" s="1"/>
  <c r="J195" i="10"/>
  <c r="L191" i="10"/>
  <c r="K191" i="10"/>
  <c r="J191" i="10"/>
  <c r="J190" i="10" s="1"/>
  <c r="I191" i="10"/>
  <c r="L190" i="10"/>
  <c r="K190" i="10"/>
  <c r="I190" i="10"/>
  <c r="L188" i="10"/>
  <c r="K188" i="10"/>
  <c r="J188" i="10"/>
  <c r="J187" i="10" s="1"/>
  <c r="I188" i="10"/>
  <c r="I187" i="10" s="1"/>
  <c r="I186" i="10" s="1"/>
  <c r="L187" i="10"/>
  <c r="K187" i="10"/>
  <c r="L180" i="10"/>
  <c r="L179" i="10" s="1"/>
  <c r="K180" i="10"/>
  <c r="K179" i="10" s="1"/>
  <c r="J180" i="10"/>
  <c r="I180" i="10"/>
  <c r="I179" i="10" s="1"/>
  <c r="J179" i="10"/>
  <c r="L175" i="10"/>
  <c r="K175" i="10"/>
  <c r="J175" i="10"/>
  <c r="J174" i="10" s="1"/>
  <c r="J173" i="10" s="1"/>
  <c r="I175" i="10"/>
  <c r="L174" i="10"/>
  <c r="L173" i="10" s="1"/>
  <c r="K174" i="10"/>
  <c r="I174" i="10"/>
  <c r="I173" i="10" s="1"/>
  <c r="L171" i="10"/>
  <c r="K171" i="10"/>
  <c r="J171" i="10"/>
  <c r="J170" i="10" s="1"/>
  <c r="J169" i="10" s="1"/>
  <c r="I171" i="10"/>
  <c r="L170" i="10"/>
  <c r="L169" i="10" s="1"/>
  <c r="K170" i="10"/>
  <c r="K169" i="10" s="1"/>
  <c r="I170" i="10"/>
  <c r="I169" i="10" s="1"/>
  <c r="L166" i="10"/>
  <c r="L165" i="10" s="1"/>
  <c r="K166" i="10"/>
  <c r="K165" i="10" s="1"/>
  <c r="J166" i="10"/>
  <c r="I166" i="10"/>
  <c r="I165" i="10" s="1"/>
  <c r="J165" i="10"/>
  <c r="L161" i="10"/>
  <c r="K161" i="10"/>
  <c r="J161" i="10"/>
  <c r="J160" i="10" s="1"/>
  <c r="J159" i="10" s="1"/>
  <c r="J158" i="10" s="1"/>
  <c r="I161" i="10"/>
  <c r="L160" i="10"/>
  <c r="L159" i="10" s="1"/>
  <c r="L158" i="10" s="1"/>
  <c r="K160" i="10"/>
  <c r="K159" i="10" s="1"/>
  <c r="K158" i="10" s="1"/>
  <c r="I160" i="10"/>
  <c r="L155" i="10"/>
  <c r="L154" i="10" s="1"/>
  <c r="L153" i="10" s="1"/>
  <c r="K155" i="10"/>
  <c r="K154" i="10" s="1"/>
  <c r="K153" i="10" s="1"/>
  <c r="J155" i="10"/>
  <c r="I155" i="10"/>
  <c r="I154" i="10" s="1"/>
  <c r="I153" i="10" s="1"/>
  <c r="J154" i="10"/>
  <c r="J153" i="10" s="1"/>
  <c r="L151" i="10"/>
  <c r="L150" i="10" s="1"/>
  <c r="K151" i="10"/>
  <c r="K150" i="10" s="1"/>
  <c r="J151" i="10"/>
  <c r="I151" i="10"/>
  <c r="I150" i="10" s="1"/>
  <c r="J150" i="10"/>
  <c r="L147" i="10"/>
  <c r="K147" i="10"/>
  <c r="J147" i="10"/>
  <c r="J146" i="10" s="1"/>
  <c r="J145" i="10" s="1"/>
  <c r="I147" i="10"/>
  <c r="L146" i="10"/>
  <c r="L145" i="10" s="1"/>
  <c r="K146" i="10"/>
  <c r="K145" i="10" s="1"/>
  <c r="I146" i="10"/>
  <c r="I145" i="10" s="1"/>
  <c r="L142" i="10"/>
  <c r="K142" i="10"/>
  <c r="J142" i="10"/>
  <c r="J141" i="10" s="1"/>
  <c r="J140" i="10" s="1"/>
  <c r="I142" i="10"/>
  <c r="L141" i="10"/>
  <c r="L140" i="10" s="1"/>
  <c r="K141" i="10"/>
  <c r="K140" i="10" s="1"/>
  <c r="I141" i="10"/>
  <c r="I140" i="10" s="1"/>
  <c r="L137" i="10"/>
  <c r="L136" i="10" s="1"/>
  <c r="L135" i="10" s="1"/>
  <c r="K137" i="10"/>
  <c r="K136" i="10" s="1"/>
  <c r="K135" i="10" s="1"/>
  <c r="J137" i="10"/>
  <c r="I137" i="10"/>
  <c r="I136" i="10" s="1"/>
  <c r="I135" i="10" s="1"/>
  <c r="J136" i="10"/>
  <c r="J135" i="10" s="1"/>
  <c r="L133" i="10"/>
  <c r="L132" i="10" s="1"/>
  <c r="L131" i="10" s="1"/>
  <c r="K133" i="10"/>
  <c r="K132" i="10" s="1"/>
  <c r="K131" i="10" s="1"/>
  <c r="J133" i="10"/>
  <c r="I133" i="10"/>
  <c r="I132" i="10" s="1"/>
  <c r="I131" i="10" s="1"/>
  <c r="J132" i="10"/>
  <c r="J131" i="10" s="1"/>
  <c r="L129" i="10"/>
  <c r="L128" i="10" s="1"/>
  <c r="L127" i="10" s="1"/>
  <c r="K129" i="10"/>
  <c r="K128" i="10" s="1"/>
  <c r="K127" i="10" s="1"/>
  <c r="J129" i="10"/>
  <c r="I129" i="10"/>
  <c r="I128" i="10" s="1"/>
  <c r="I127" i="10" s="1"/>
  <c r="J128" i="10"/>
  <c r="J127" i="10" s="1"/>
  <c r="L125" i="10"/>
  <c r="L124" i="10" s="1"/>
  <c r="L123" i="10" s="1"/>
  <c r="K125" i="10"/>
  <c r="K124" i="10" s="1"/>
  <c r="K123" i="10" s="1"/>
  <c r="J125" i="10"/>
  <c r="I125" i="10"/>
  <c r="I124" i="10" s="1"/>
  <c r="I123" i="10" s="1"/>
  <c r="J124" i="10"/>
  <c r="J123" i="10" s="1"/>
  <c r="L121" i="10"/>
  <c r="L120" i="10" s="1"/>
  <c r="L119" i="10" s="1"/>
  <c r="K121" i="10"/>
  <c r="K120" i="10" s="1"/>
  <c r="K119" i="10" s="1"/>
  <c r="J121" i="10"/>
  <c r="I121" i="10"/>
  <c r="I120" i="10" s="1"/>
  <c r="I119" i="10" s="1"/>
  <c r="J120" i="10"/>
  <c r="J119" i="10" s="1"/>
  <c r="L116" i="10"/>
  <c r="L115" i="10" s="1"/>
  <c r="L114" i="10" s="1"/>
  <c r="K116" i="10"/>
  <c r="K115" i="10" s="1"/>
  <c r="K114" i="10" s="1"/>
  <c r="J116" i="10"/>
  <c r="I116" i="10"/>
  <c r="I115" i="10" s="1"/>
  <c r="I114" i="10" s="1"/>
  <c r="J115" i="10"/>
  <c r="J114" i="10" s="1"/>
  <c r="L110" i="10"/>
  <c r="K110" i="10"/>
  <c r="K109" i="10" s="1"/>
  <c r="J110" i="10"/>
  <c r="J109" i="10" s="1"/>
  <c r="I110" i="10"/>
  <c r="I109" i="10" s="1"/>
  <c r="L109" i="10"/>
  <c r="L106" i="10"/>
  <c r="L105" i="10" s="1"/>
  <c r="L104" i="10" s="1"/>
  <c r="K106" i="10"/>
  <c r="K105" i="10" s="1"/>
  <c r="K104" i="10" s="1"/>
  <c r="J106" i="10"/>
  <c r="I106" i="10"/>
  <c r="I105" i="10" s="1"/>
  <c r="I104" i="10" s="1"/>
  <c r="J105" i="10"/>
  <c r="J104" i="10" s="1"/>
  <c r="L101" i="10"/>
  <c r="L100" i="10" s="1"/>
  <c r="L99" i="10" s="1"/>
  <c r="K101" i="10"/>
  <c r="K100" i="10" s="1"/>
  <c r="K99" i="10" s="1"/>
  <c r="J101" i="10"/>
  <c r="I101" i="10"/>
  <c r="I100" i="10" s="1"/>
  <c r="I99" i="10" s="1"/>
  <c r="J100" i="10"/>
  <c r="J99" i="10" s="1"/>
  <c r="L96" i="10"/>
  <c r="L95" i="10" s="1"/>
  <c r="L94" i="10" s="1"/>
  <c r="K96" i="10"/>
  <c r="K95" i="10" s="1"/>
  <c r="K94" i="10" s="1"/>
  <c r="K93" i="10" s="1"/>
  <c r="J96" i="10"/>
  <c r="I96" i="10"/>
  <c r="I95" i="10" s="1"/>
  <c r="I94" i="10" s="1"/>
  <c r="J95" i="10"/>
  <c r="J94" i="10" s="1"/>
  <c r="L89" i="10"/>
  <c r="K89" i="10"/>
  <c r="K88" i="10" s="1"/>
  <c r="K87" i="10" s="1"/>
  <c r="K86" i="10" s="1"/>
  <c r="J89" i="10"/>
  <c r="J88" i="10" s="1"/>
  <c r="J87" i="10" s="1"/>
  <c r="J86" i="10" s="1"/>
  <c r="I89" i="10"/>
  <c r="I88" i="10" s="1"/>
  <c r="I87" i="10" s="1"/>
  <c r="I86" i="10" s="1"/>
  <c r="L88" i="10"/>
  <c r="L87" i="10"/>
  <c r="L86" i="10" s="1"/>
  <c r="L84" i="10"/>
  <c r="K84" i="10"/>
  <c r="J84" i="10"/>
  <c r="J83" i="10" s="1"/>
  <c r="J82" i="10" s="1"/>
  <c r="I84" i="10"/>
  <c r="L83" i="10"/>
  <c r="L82" i="10" s="1"/>
  <c r="K83" i="10"/>
  <c r="K82" i="10" s="1"/>
  <c r="I83" i="10"/>
  <c r="I82" i="10" s="1"/>
  <c r="L78" i="10"/>
  <c r="K78" i="10"/>
  <c r="J78" i="10"/>
  <c r="J77" i="10" s="1"/>
  <c r="I78" i="10"/>
  <c r="L77" i="10"/>
  <c r="K77" i="10"/>
  <c r="I77" i="10"/>
  <c r="L73" i="10"/>
  <c r="K73" i="10"/>
  <c r="J73" i="10"/>
  <c r="J72" i="10" s="1"/>
  <c r="I73" i="10"/>
  <c r="I72" i="10" s="1"/>
  <c r="L72" i="10"/>
  <c r="K72" i="10"/>
  <c r="L68" i="10"/>
  <c r="L67" i="10" s="1"/>
  <c r="L66" i="10" s="1"/>
  <c r="L65" i="10" s="1"/>
  <c r="K68" i="10"/>
  <c r="K67" i="10" s="1"/>
  <c r="K66" i="10" s="1"/>
  <c r="K65" i="10" s="1"/>
  <c r="J68" i="10"/>
  <c r="I68" i="10"/>
  <c r="I67" i="10" s="1"/>
  <c r="J67" i="10"/>
  <c r="L49" i="10"/>
  <c r="K49" i="10"/>
  <c r="J49" i="10"/>
  <c r="J48" i="10" s="1"/>
  <c r="J47" i="10" s="1"/>
  <c r="J46" i="10" s="1"/>
  <c r="I49" i="10"/>
  <c r="I48" i="10" s="1"/>
  <c r="I47" i="10" s="1"/>
  <c r="I46" i="10" s="1"/>
  <c r="L48" i="10"/>
  <c r="K48" i="10"/>
  <c r="L47" i="10"/>
  <c r="L46" i="10" s="1"/>
  <c r="K47" i="10"/>
  <c r="K46" i="10" s="1"/>
  <c r="L44" i="10"/>
  <c r="K44" i="10"/>
  <c r="J44" i="10"/>
  <c r="J43" i="10" s="1"/>
  <c r="J42" i="10" s="1"/>
  <c r="I44" i="10"/>
  <c r="L43" i="10"/>
  <c r="L42" i="10" s="1"/>
  <c r="K43" i="10"/>
  <c r="K42" i="10" s="1"/>
  <c r="I43" i="10"/>
  <c r="I42" i="10" s="1"/>
  <c r="L40" i="10"/>
  <c r="K40" i="10"/>
  <c r="J40" i="10"/>
  <c r="I40" i="10"/>
  <c r="L38" i="10"/>
  <c r="L37" i="10" s="1"/>
  <c r="L36" i="10" s="1"/>
  <c r="L35" i="10" s="1"/>
  <c r="K38" i="10"/>
  <c r="K37" i="10" s="1"/>
  <c r="K36" i="10" s="1"/>
  <c r="J38" i="10"/>
  <c r="I38" i="10"/>
  <c r="I37" i="10" s="1"/>
  <c r="I36" i="10" s="1"/>
  <c r="J37" i="10"/>
  <c r="J36" i="10" s="1"/>
  <c r="J35" i="10" s="1"/>
  <c r="L365" i="9"/>
  <c r="K365" i="9"/>
  <c r="J365" i="9"/>
  <c r="I365" i="9"/>
  <c r="L364" i="9"/>
  <c r="K364" i="9"/>
  <c r="J364" i="9"/>
  <c r="I364" i="9"/>
  <c r="L362" i="9"/>
  <c r="L361" i="9" s="1"/>
  <c r="K362" i="9"/>
  <c r="J362" i="9"/>
  <c r="I362" i="9"/>
  <c r="K361" i="9"/>
  <c r="J361" i="9"/>
  <c r="I361" i="9"/>
  <c r="L359" i="9"/>
  <c r="L358" i="9" s="1"/>
  <c r="K359" i="9"/>
  <c r="K358" i="9" s="1"/>
  <c r="J359" i="9"/>
  <c r="J358" i="9" s="1"/>
  <c r="I359" i="9"/>
  <c r="I358" i="9" s="1"/>
  <c r="L355" i="9"/>
  <c r="K355" i="9"/>
  <c r="J355" i="9"/>
  <c r="I355" i="9"/>
  <c r="L354" i="9"/>
  <c r="K354" i="9"/>
  <c r="J354" i="9"/>
  <c r="I354" i="9"/>
  <c r="L351" i="9"/>
  <c r="L350" i="9" s="1"/>
  <c r="K351" i="9"/>
  <c r="J351" i="9"/>
  <c r="I351" i="9"/>
  <c r="K350" i="9"/>
  <c r="J350" i="9"/>
  <c r="I350" i="9"/>
  <c r="L347" i="9"/>
  <c r="L346" i="9" s="1"/>
  <c r="K347" i="9"/>
  <c r="K346" i="9" s="1"/>
  <c r="K336" i="9" s="1"/>
  <c r="J347" i="9"/>
  <c r="J346" i="9" s="1"/>
  <c r="I347" i="9"/>
  <c r="I346" i="9" s="1"/>
  <c r="I336" i="9" s="1"/>
  <c r="L343" i="9"/>
  <c r="K343" i="9"/>
  <c r="J343" i="9"/>
  <c r="I343" i="9"/>
  <c r="L340" i="9"/>
  <c r="K340" i="9"/>
  <c r="J340" i="9"/>
  <c r="I340" i="9"/>
  <c r="L338" i="9"/>
  <c r="L337" i="9" s="1"/>
  <c r="L336" i="9" s="1"/>
  <c r="K338" i="9"/>
  <c r="J338" i="9"/>
  <c r="I338" i="9"/>
  <c r="K337" i="9"/>
  <c r="J337" i="9"/>
  <c r="I337" i="9"/>
  <c r="L333" i="9"/>
  <c r="L332" i="9" s="1"/>
  <c r="K333" i="9"/>
  <c r="J333" i="9"/>
  <c r="I333" i="9"/>
  <c r="K332" i="9"/>
  <c r="J332" i="9"/>
  <c r="I332" i="9"/>
  <c r="L330" i="9"/>
  <c r="L329" i="9" s="1"/>
  <c r="K330" i="9"/>
  <c r="K329" i="9" s="1"/>
  <c r="J330" i="9"/>
  <c r="J329" i="9" s="1"/>
  <c r="I330" i="9"/>
  <c r="I329" i="9" s="1"/>
  <c r="L327" i="9"/>
  <c r="K327" i="9"/>
  <c r="J327" i="9"/>
  <c r="I327" i="9"/>
  <c r="L326" i="9"/>
  <c r="K326" i="9"/>
  <c r="J326" i="9"/>
  <c r="I326" i="9"/>
  <c r="L323" i="9"/>
  <c r="L322" i="9" s="1"/>
  <c r="K323" i="9"/>
  <c r="J323" i="9"/>
  <c r="I323" i="9"/>
  <c r="K322" i="9"/>
  <c r="J322" i="9"/>
  <c r="I322" i="9"/>
  <c r="L319" i="9"/>
  <c r="L318" i="9" s="1"/>
  <c r="K319" i="9"/>
  <c r="K318" i="9" s="1"/>
  <c r="J319" i="9"/>
  <c r="J318" i="9" s="1"/>
  <c r="I319" i="9"/>
  <c r="I318" i="9" s="1"/>
  <c r="L315" i="9"/>
  <c r="K315" i="9"/>
  <c r="J315" i="9"/>
  <c r="I315" i="9"/>
  <c r="L314" i="9"/>
  <c r="K314" i="9"/>
  <c r="J314" i="9"/>
  <c r="I314" i="9"/>
  <c r="L311" i="9"/>
  <c r="K311" i="9"/>
  <c r="J311" i="9"/>
  <c r="I311" i="9"/>
  <c r="L308" i="9"/>
  <c r="K308" i="9"/>
  <c r="J308" i="9"/>
  <c r="I308" i="9"/>
  <c r="L306" i="9"/>
  <c r="L305" i="9" s="1"/>
  <c r="L304" i="9" s="1"/>
  <c r="K306" i="9"/>
  <c r="K305" i="9" s="1"/>
  <c r="K304" i="9" s="1"/>
  <c r="J306" i="9"/>
  <c r="J305" i="9" s="1"/>
  <c r="I306" i="9"/>
  <c r="I305" i="9" s="1"/>
  <c r="L300" i="9"/>
  <c r="L299" i="9" s="1"/>
  <c r="K300" i="9"/>
  <c r="J300" i="9"/>
  <c r="I300" i="9"/>
  <c r="K299" i="9"/>
  <c r="J299" i="9"/>
  <c r="I299" i="9"/>
  <c r="L297" i="9"/>
  <c r="L296" i="9" s="1"/>
  <c r="K297" i="9"/>
  <c r="K296" i="9" s="1"/>
  <c r="J297" i="9"/>
  <c r="J296" i="9" s="1"/>
  <c r="I297" i="9"/>
  <c r="I296" i="9" s="1"/>
  <c r="L294" i="9"/>
  <c r="K294" i="9"/>
  <c r="J294" i="9"/>
  <c r="I294" i="9"/>
  <c r="L293" i="9"/>
  <c r="K293" i="9"/>
  <c r="J293" i="9"/>
  <c r="I293" i="9"/>
  <c r="L290" i="9"/>
  <c r="L289" i="9" s="1"/>
  <c r="K290" i="9"/>
  <c r="J290" i="9"/>
  <c r="I290" i="9"/>
  <c r="K289" i="9"/>
  <c r="J289" i="9"/>
  <c r="I289" i="9"/>
  <c r="L286" i="9"/>
  <c r="L285" i="9" s="1"/>
  <c r="K286" i="9"/>
  <c r="K285" i="9" s="1"/>
  <c r="J286" i="9"/>
  <c r="J285" i="9" s="1"/>
  <c r="I286" i="9"/>
  <c r="I285" i="9" s="1"/>
  <c r="L282" i="9"/>
  <c r="K282" i="9"/>
  <c r="J282" i="9"/>
  <c r="I282" i="9"/>
  <c r="L281" i="9"/>
  <c r="K281" i="9"/>
  <c r="J281" i="9"/>
  <c r="I281" i="9"/>
  <c r="L278" i="9"/>
  <c r="K278" i="9"/>
  <c r="J278" i="9"/>
  <c r="I278" i="9"/>
  <c r="L275" i="9"/>
  <c r="K275" i="9"/>
  <c r="J275" i="9"/>
  <c r="I275" i="9"/>
  <c r="L273" i="9"/>
  <c r="L272" i="9" s="1"/>
  <c r="K273" i="9"/>
  <c r="K272" i="9" s="1"/>
  <c r="J273" i="9"/>
  <c r="J272" i="9" s="1"/>
  <c r="I273" i="9"/>
  <c r="I272" i="9" s="1"/>
  <c r="I271" i="9" s="1"/>
  <c r="L268" i="9"/>
  <c r="L267" i="9" s="1"/>
  <c r="K268" i="9"/>
  <c r="K267" i="9" s="1"/>
  <c r="J268" i="9"/>
  <c r="J267" i="9" s="1"/>
  <c r="I268" i="9"/>
  <c r="I267" i="9" s="1"/>
  <c r="L265" i="9"/>
  <c r="K265" i="9"/>
  <c r="J265" i="9"/>
  <c r="I265" i="9"/>
  <c r="L264" i="9"/>
  <c r="K264" i="9"/>
  <c r="J264" i="9"/>
  <c r="I264" i="9"/>
  <c r="L262" i="9"/>
  <c r="L261" i="9" s="1"/>
  <c r="K262" i="9"/>
  <c r="J262" i="9"/>
  <c r="I262" i="9"/>
  <c r="K261" i="9"/>
  <c r="J261" i="9"/>
  <c r="I261" i="9"/>
  <c r="L258" i="9"/>
  <c r="L257" i="9" s="1"/>
  <c r="K258" i="9"/>
  <c r="K257" i="9" s="1"/>
  <c r="J258" i="9"/>
  <c r="J257" i="9" s="1"/>
  <c r="I258" i="9"/>
  <c r="I257" i="9" s="1"/>
  <c r="L254" i="9"/>
  <c r="K254" i="9"/>
  <c r="J254" i="9"/>
  <c r="I254" i="9"/>
  <c r="L253" i="9"/>
  <c r="K253" i="9"/>
  <c r="J253" i="9"/>
  <c r="I253" i="9"/>
  <c r="L250" i="9"/>
  <c r="L249" i="9" s="1"/>
  <c r="K250" i="9"/>
  <c r="J250" i="9"/>
  <c r="I250" i="9"/>
  <c r="K249" i="9"/>
  <c r="J249" i="9"/>
  <c r="I249" i="9"/>
  <c r="L246" i="9"/>
  <c r="K246" i="9"/>
  <c r="J246" i="9"/>
  <c r="I246" i="9"/>
  <c r="L243" i="9"/>
  <c r="K243" i="9"/>
  <c r="J243" i="9"/>
  <c r="I243" i="9"/>
  <c r="L241" i="9"/>
  <c r="K241" i="9"/>
  <c r="J241" i="9"/>
  <c r="I241" i="9"/>
  <c r="L240" i="9"/>
  <c r="L239" i="9" s="1"/>
  <c r="K240" i="9"/>
  <c r="J240" i="9"/>
  <c r="I240" i="9"/>
  <c r="I239" i="9" s="1"/>
  <c r="L234" i="9"/>
  <c r="L233" i="9" s="1"/>
  <c r="L232" i="9" s="1"/>
  <c r="K234" i="9"/>
  <c r="K233" i="9" s="1"/>
  <c r="K232" i="9" s="1"/>
  <c r="J234" i="9"/>
  <c r="J233" i="9" s="1"/>
  <c r="J232" i="9" s="1"/>
  <c r="I234" i="9"/>
  <c r="I233" i="9" s="1"/>
  <c r="I232" i="9" s="1"/>
  <c r="L230" i="9"/>
  <c r="L229" i="9" s="1"/>
  <c r="L228" i="9" s="1"/>
  <c r="K230" i="9"/>
  <c r="K229" i="9" s="1"/>
  <c r="K228" i="9" s="1"/>
  <c r="J230" i="9"/>
  <c r="J229" i="9" s="1"/>
  <c r="J228" i="9" s="1"/>
  <c r="I230" i="9"/>
  <c r="I229" i="9" s="1"/>
  <c r="I228" i="9" s="1"/>
  <c r="L221" i="9"/>
  <c r="L220" i="9" s="1"/>
  <c r="K221" i="9"/>
  <c r="K220" i="9" s="1"/>
  <c r="J221" i="9"/>
  <c r="J220" i="9" s="1"/>
  <c r="I221" i="9"/>
  <c r="I220" i="9" s="1"/>
  <c r="L218" i="9"/>
  <c r="K218" i="9"/>
  <c r="J218" i="9"/>
  <c r="I218" i="9"/>
  <c r="L217" i="9"/>
  <c r="K217" i="9"/>
  <c r="K216" i="9" s="1"/>
  <c r="J217" i="9"/>
  <c r="J216" i="9" s="1"/>
  <c r="I217" i="9"/>
  <c r="I216" i="9" s="1"/>
  <c r="L211" i="9"/>
  <c r="K211" i="9"/>
  <c r="J211" i="9"/>
  <c r="I211" i="9"/>
  <c r="L210" i="9"/>
  <c r="L209" i="9" s="1"/>
  <c r="K210" i="9"/>
  <c r="K209" i="9" s="1"/>
  <c r="J210" i="9"/>
  <c r="J209" i="9" s="1"/>
  <c r="I210" i="9"/>
  <c r="I209" i="9" s="1"/>
  <c r="L207" i="9"/>
  <c r="K207" i="9"/>
  <c r="J207" i="9"/>
  <c r="I207" i="9"/>
  <c r="L206" i="9"/>
  <c r="K206" i="9"/>
  <c r="J206" i="9"/>
  <c r="I206" i="9"/>
  <c r="L202" i="9"/>
  <c r="L201" i="9" s="1"/>
  <c r="K202" i="9"/>
  <c r="K201" i="9" s="1"/>
  <c r="J202" i="9"/>
  <c r="I202" i="9"/>
  <c r="J201" i="9"/>
  <c r="I201" i="9"/>
  <c r="L196" i="9"/>
  <c r="L195" i="9" s="1"/>
  <c r="K196" i="9"/>
  <c r="K195" i="9" s="1"/>
  <c r="J196" i="9"/>
  <c r="J195" i="9" s="1"/>
  <c r="I196" i="9"/>
  <c r="I195" i="9" s="1"/>
  <c r="I186" i="9" s="1"/>
  <c r="L191" i="9"/>
  <c r="K191" i="9"/>
  <c r="J191" i="9"/>
  <c r="I191" i="9"/>
  <c r="L190" i="9"/>
  <c r="K190" i="9"/>
  <c r="J190" i="9"/>
  <c r="I190" i="9"/>
  <c r="L188" i="9"/>
  <c r="L187" i="9" s="1"/>
  <c r="L186" i="9" s="1"/>
  <c r="K188" i="9"/>
  <c r="J188" i="9"/>
  <c r="I188" i="9"/>
  <c r="K187" i="9"/>
  <c r="J187" i="9"/>
  <c r="I187" i="9"/>
  <c r="L180" i="9"/>
  <c r="L179" i="9" s="1"/>
  <c r="K180" i="9"/>
  <c r="K179" i="9" s="1"/>
  <c r="J180" i="9"/>
  <c r="J179" i="9" s="1"/>
  <c r="I180" i="9"/>
  <c r="I179" i="9" s="1"/>
  <c r="L175" i="9"/>
  <c r="K175" i="9"/>
  <c r="J175" i="9"/>
  <c r="I175" i="9"/>
  <c r="L174" i="9"/>
  <c r="K174" i="9"/>
  <c r="J174" i="9"/>
  <c r="J173" i="9" s="1"/>
  <c r="I174" i="9"/>
  <c r="I173" i="9" s="1"/>
  <c r="L171" i="9"/>
  <c r="K171" i="9"/>
  <c r="J171" i="9"/>
  <c r="I171" i="9"/>
  <c r="L170" i="9"/>
  <c r="L169" i="9" s="1"/>
  <c r="K170" i="9"/>
  <c r="K169" i="9" s="1"/>
  <c r="J170" i="9"/>
  <c r="J169" i="9" s="1"/>
  <c r="J168" i="9" s="1"/>
  <c r="I170" i="9"/>
  <c r="I169" i="9" s="1"/>
  <c r="I168" i="9" s="1"/>
  <c r="L166" i="9"/>
  <c r="L165" i="9" s="1"/>
  <c r="K166" i="9"/>
  <c r="K165" i="9" s="1"/>
  <c r="J166" i="9"/>
  <c r="J165" i="9" s="1"/>
  <c r="I166" i="9"/>
  <c r="I165" i="9" s="1"/>
  <c r="L161" i="9"/>
  <c r="K161" i="9"/>
  <c r="J161" i="9"/>
  <c r="I161" i="9"/>
  <c r="L160" i="9"/>
  <c r="L159" i="9" s="1"/>
  <c r="L158" i="9" s="1"/>
  <c r="K160" i="9"/>
  <c r="K159" i="9" s="1"/>
  <c r="K158" i="9" s="1"/>
  <c r="J160" i="9"/>
  <c r="J159" i="9" s="1"/>
  <c r="J158" i="9" s="1"/>
  <c r="I160" i="9"/>
  <c r="I159" i="9" s="1"/>
  <c r="I158" i="9" s="1"/>
  <c r="L155" i="9"/>
  <c r="L154" i="9" s="1"/>
  <c r="L153" i="9" s="1"/>
  <c r="K155" i="9"/>
  <c r="K154" i="9" s="1"/>
  <c r="K153" i="9" s="1"/>
  <c r="J155" i="9"/>
  <c r="J154" i="9" s="1"/>
  <c r="J153" i="9" s="1"/>
  <c r="I155" i="9"/>
  <c r="I154" i="9" s="1"/>
  <c r="I153" i="9" s="1"/>
  <c r="L151" i="9"/>
  <c r="L150" i="9" s="1"/>
  <c r="K151" i="9"/>
  <c r="K150" i="9" s="1"/>
  <c r="J151" i="9"/>
  <c r="J150" i="9" s="1"/>
  <c r="I151" i="9"/>
  <c r="I150" i="9" s="1"/>
  <c r="L147" i="9"/>
  <c r="K147" i="9"/>
  <c r="J147" i="9"/>
  <c r="I147" i="9"/>
  <c r="L146" i="9"/>
  <c r="L145" i="9" s="1"/>
  <c r="K146" i="9"/>
  <c r="K145" i="9" s="1"/>
  <c r="J146" i="9"/>
  <c r="J145" i="9" s="1"/>
  <c r="I146" i="9"/>
  <c r="I145" i="9" s="1"/>
  <c r="L142" i="9"/>
  <c r="K142" i="9"/>
  <c r="J142" i="9"/>
  <c r="I142" i="9"/>
  <c r="L141" i="9"/>
  <c r="L140" i="9" s="1"/>
  <c r="L139" i="9" s="1"/>
  <c r="K141" i="9"/>
  <c r="K140" i="9" s="1"/>
  <c r="K139" i="9" s="1"/>
  <c r="J141" i="9"/>
  <c r="J140" i="9" s="1"/>
  <c r="J139" i="9" s="1"/>
  <c r="I141" i="9"/>
  <c r="I140" i="9" s="1"/>
  <c r="I139" i="9" s="1"/>
  <c r="L137" i="9"/>
  <c r="L136" i="9" s="1"/>
  <c r="L135" i="9" s="1"/>
  <c r="K137" i="9"/>
  <c r="K136" i="9" s="1"/>
  <c r="K135" i="9" s="1"/>
  <c r="J137" i="9"/>
  <c r="J136" i="9" s="1"/>
  <c r="J135" i="9" s="1"/>
  <c r="I137" i="9"/>
  <c r="I136" i="9" s="1"/>
  <c r="I135" i="9" s="1"/>
  <c r="L133" i="9"/>
  <c r="L132" i="9" s="1"/>
  <c r="L131" i="9" s="1"/>
  <c r="K133" i="9"/>
  <c r="K132" i="9" s="1"/>
  <c r="K131" i="9" s="1"/>
  <c r="J133" i="9"/>
  <c r="J132" i="9" s="1"/>
  <c r="J131" i="9" s="1"/>
  <c r="I133" i="9"/>
  <c r="I132" i="9" s="1"/>
  <c r="I131" i="9" s="1"/>
  <c r="L129" i="9"/>
  <c r="L128" i="9" s="1"/>
  <c r="L127" i="9" s="1"/>
  <c r="K129" i="9"/>
  <c r="K128" i="9" s="1"/>
  <c r="K127" i="9" s="1"/>
  <c r="J129" i="9"/>
  <c r="J128" i="9" s="1"/>
  <c r="J127" i="9" s="1"/>
  <c r="I129" i="9"/>
  <c r="I128" i="9" s="1"/>
  <c r="I127" i="9" s="1"/>
  <c r="L125" i="9"/>
  <c r="L124" i="9" s="1"/>
  <c r="L123" i="9" s="1"/>
  <c r="K125" i="9"/>
  <c r="K124" i="9" s="1"/>
  <c r="K123" i="9" s="1"/>
  <c r="J125" i="9"/>
  <c r="J124" i="9" s="1"/>
  <c r="J123" i="9" s="1"/>
  <c r="I125" i="9"/>
  <c r="I124" i="9" s="1"/>
  <c r="I123" i="9" s="1"/>
  <c r="L121" i="9"/>
  <c r="L120" i="9" s="1"/>
  <c r="L119" i="9" s="1"/>
  <c r="K121" i="9"/>
  <c r="K120" i="9" s="1"/>
  <c r="K119" i="9" s="1"/>
  <c r="J121" i="9"/>
  <c r="J120" i="9" s="1"/>
  <c r="J119" i="9" s="1"/>
  <c r="I121" i="9"/>
  <c r="I120" i="9" s="1"/>
  <c r="I119" i="9" s="1"/>
  <c r="L116" i="9"/>
  <c r="L115" i="9" s="1"/>
  <c r="L114" i="9" s="1"/>
  <c r="K116" i="9"/>
  <c r="K115" i="9" s="1"/>
  <c r="K114" i="9" s="1"/>
  <c r="K113" i="9" s="1"/>
  <c r="J116" i="9"/>
  <c r="J115" i="9" s="1"/>
  <c r="J114" i="9" s="1"/>
  <c r="J113" i="9" s="1"/>
  <c r="I116" i="9"/>
  <c r="I115" i="9" s="1"/>
  <c r="I114" i="9" s="1"/>
  <c r="I113" i="9" s="1"/>
  <c r="L110" i="9"/>
  <c r="L109" i="9" s="1"/>
  <c r="K110" i="9"/>
  <c r="K109" i="9" s="1"/>
  <c r="J110" i="9"/>
  <c r="I110" i="9"/>
  <c r="J109" i="9"/>
  <c r="I109" i="9"/>
  <c r="L106" i="9"/>
  <c r="L105" i="9" s="1"/>
  <c r="L104" i="9" s="1"/>
  <c r="K106" i="9"/>
  <c r="K105" i="9" s="1"/>
  <c r="J106" i="9"/>
  <c r="J105" i="9" s="1"/>
  <c r="J104" i="9" s="1"/>
  <c r="I106" i="9"/>
  <c r="I105" i="9" s="1"/>
  <c r="I104" i="9" s="1"/>
  <c r="L101" i="9"/>
  <c r="L100" i="9" s="1"/>
  <c r="L99" i="9" s="1"/>
  <c r="K101" i="9"/>
  <c r="K100" i="9" s="1"/>
  <c r="K99" i="9" s="1"/>
  <c r="J101" i="9"/>
  <c r="J100" i="9" s="1"/>
  <c r="J99" i="9" s="1"/>
  <c r="I101" i="9"/>
  <c r="I100" i="9" s="1"/>
  <c r="I99" i="9" s="1"/>
  <c r="L96" i="9"/>
  <c r="L95" i="9" s="1"/>
  <c r="L94" i="9" s="1"/>
  <c r="K96" i="9"/>
  <c r="K95" i="9" s="1"/>
  <c r="K94" i="9" s="1"/>
  <c r="J96" i="9"/>
  <c r="J95" i="9" s="1"/>
  <c r="J94" i="9" s="1"/>
  <c r="J93" i="9" s="1"/>
  <c r="I96" i="9"/>
  <c r="I95" i="9" s="1"/>
  <c r="I94" i="9" s="1"/>
  <c r="L89" i="9"/>
  <c r="L88" i="9" s="1"/>
  <c r="L87" i="9" s="1"/>
  <c r="L86" i="9" s="1"/>
  <c r="K89" i="9"/>
  <c r="K88" i="9" s="1"/>
  <c r="K87" i="9" s="1"/>
  <c r="K86" i="9" s="1"/>
  <c r="J89" i="9"/>
  <c r="I89" i="9"/>
  <c r="J88" i="9"/>
  <c r="I88" i="9"/>
  <c r="J87" i="9"/>
  <c r="J86" i="9" s="1"/>
  <c r="I87" i="9"/>
  <c r="I86" i="9" s="1"/>
  <c r="L84" i="9"/>
  <c r="K84" i="9"/>
  <c r="J84" i="9"/>
  <c r="I84" i="9"/>
  <c r="L83" i="9"/>
  <c r="L82" i="9" s="1"/>
  <c r="K83" i="9"/>
  <c r="K82" i="9" s="1"/>
  <c r="J83" i="9"/>
  <c r="J82" i="9" s="1"/>
  <c r="I83" i="9"/>
  <c r="I82" i="9" s="1"/>
  <c r="L78" i="9"/>
  <c r="K78" i="9"/>
  <c r="J78" i="9"/>
  <c r="I78" i="9"/>
  <c r="L77" i="9"/>
  <c r="K77" i="9"/>
  <c r="J77" i="9"/>
  <c r="I77" i="9"/>
  <c r="L73" i="9"/>
  <c r="K73" i="9"/>
  <c r="J73" i="9"/>
  <c r="I73" i="9"/>
  <c r="L72" i="9"/>
  <c r="K72" i="9"/>
  <c r="J72" i="9"/>
  <c r="I72" i="9"/>
  <c r="L68" i="9"/>
  <c r="L67" i="9" s="1"/>
  <c r="L66" i="9" s="1"/>
  <c r="L65" i="9" s="1"/>
  <c r="K68" i="9"/>
  <c r="K67" i="9" s="1"/>
  <c r="K66" i="9" s="1"/>
  <c r="K65" i="9" s="1"/>
  <c r="J68" i="9"/>
  <c r="J67" i="9" s="1"/>
  <c r="J66" i="9" s="1"/>
  <c r="J65" i="9" s="1"/>
  <c r="I68" i="9"/>
  <c r="I67" i="9" s="1"/>
  <c r="I66" i="9" s="1"/>
  <c r="L49" i="9"/>
  <c r="K49" i="9"/>
  <c r="K48" i="9" s="1"/>
  <c r="K47" i="9" s="1"/>
  <c r="K46" i="9" s="1"/>
  <c r="J49" i="9"/>
  <c r="I49" i="9"/>
  <c r="L48" i="9"/>
  <c r="J48" i="9"/>
  <c r="I48" i="9"/>
  <c r="L47" i="9"/>
  <c r="L46" i="9" s="1"/>
  <c r="J47" i="9"/>
  <c r="J46" i="9" s="1"/>
  <c r="I47" i="9"/>
  <c r="I46" i="9" s="1"/>
  <c r="L44" i="9"/>
  <c r="K44" i="9"/>
  <c r="J44" i="9"/>
  <c r="I44" i="9"/>
  <c r="L43" i="9"/>
  <c r="L42" i="9" s="1"/>
  <c r="K43" i="9"/>
  <c r="K42" i="9" s="1"/>
  <c r="J43" i="9"/>
  <c r="J42" i="9" s="1"/>
  <c r="I43" i="9"/>
  <c r="I42" i="9" s="1"/>
  <c r="L40" i="9"/>
  <c r="K40" i="9"/>
  <c r="J40" i="9"/>
  <c r="I40" i="9"/>
  <c r="L38" i="9"/>
  <c r="L37" i="9" s="1"/>
  <c r="L36" i="9" s="1"/>
  <c r="L35" i="9" s="1"/>
  <c r="K38" i="9"/>
  <c r="K37" i="9" s="1"/>
  <c r="K36" i="9" s="1"/>
  <c r="J38" i="9"/>
  <c r="J37" i="9" s="1"/>
  <c r="J36" i="9" s="1"/>
  <c r="I38" i="9"/>
  <c r="I37" i="9" s="1"/>
  <c r="I36" i="9" s="1"/>
  <c r="L365" i="7"/>
  <c r="L364" i="7" s="1"/>
  <c r="K365" i="7"/>
  <c r="J365" i="7"/>
  <c r="J364" i="7" s="1"/>
  <c r="I365" i="7"/>
  <c r="I364" i="7" s="1"/>
  <c r="K364" i="7"/>
  <c r="L362" i="7"/>
  <c r="K362" i="7"/>
  <c r="J362" i="7"/>
  <c r="I362" i="7"/>
  <c r="L361" i="7"/>
  <c r="K361" i="7"/>
  <c r="J361" i="7"/>
  <c r="I361" i="7"/>
  <c r="L359" i="7"/>
  <c r="L358" i="7" s="1"/>
  <c r="K359" i="7"/>
  <c r="K358" i="7" s="1"/>
  <c r="J359" i="7"/>
  <c r="J358" i="7" s="1"/>
  <c r="I359" i="7"/>
  <c r="I358" i="7" s="1"/>
  <c r="L355" i="7"/>
  <c r="L354" i="7" s="1"/>
  <c r="K355" i="7"/>
  <c r="J355" i="7"/>
  <c r="I355" i="7"/>
  <c r="I354" i="7" s="1"/>
  <c r="K354" i="7"/>
  <c r="J354" i="7"/>
  <c r="L351" i="7"/>
  <c r="K351" i="7"/>
  <c r="J351" i="7"/>
  <c r="I351" i="7"/>
  <c r="L350" i="7"/>
  <c r="K350" i="7"/>
  <c r="J350" i="7"/>
  <c r="I350" i="7"/>
  <c r="L347" i="7"/>
  <c r="L346" i="7" s="1"/>
  <c r="K347" i="7"/>
  <c r="K346" i="7" s="1"/>
  <c r="K336" i="7" s="1"/>
  <c r="J347" i="7"/>
  <c r="J346" i="7" s="1"/>
  <c r="I347" i="7"/>
  <c r="I346" i="7" s="1"/>
  <c r="L343" i="7"/>
  <c r="K343" i="7"/>
  <c r="J343" i="7"/>
  <c r="I343" i="7"/>
  <c r="L340" i="7"/>
  <c r="K340" i="7"/>
  <c r="J340" i="7"/>
  <c r="I340" i="7"/>
  <c r="L338" i="7"/>
  <c r="K338" i="7"/>
  <c r="J338" i="7"/>
  <c r="I338" i="7"/>
  <c r="L337" i="7"/>
  <c r="L336" i="7" s="1"/>
  <c r="K337" i="7"/>
  <c r="J337" i="7"/>
  <c r="I337" i="7"/>
  <c r="L333" i="7"/>
  <c r="K333" i="7"/>
  <c r="K332" i="7" s="1"/>
  <c r="J333" i="7"/>
  <c r="I333" i="7"/>
  <c r="L332" i="7"/>
  <c r="J332" i="7"/>
  <c r="I332" i="7"/>
  <c r="L330" i="7"/>
  <c r="L329" i="7" s="1"/>
  <c r="K330" i="7"/>
  <c r="K329" i="7" s="1"/>
  <c r="J330" i="7"/>
  <c r="J329" i="7" s="1"/>
  <c r="I330" i="7"/>
  <c r="I329" i="7" s="1"/>
  <c r="L327" i="7"/>
  <c r="L326" i="7" s="1"/>
  <c r="K327" i="7"/>
  <c r="J327" i="7"/>
  <c r="I327" i="7"/>
  <c r="I326" i="7" s="1"/>
  <c r="K326" i="7"/>
  <c r="J326" i="7"/>
  <c r="L323" i="7"/>
  <c r="K323" i="7"/>
  <c r="K322" i="7" s="1"/>
  <c r="J323" i="7"/>
  <c r="I323" i="7"/>
  <c r="L322" i="7"/>
  <c r="J322" i="7"/>
  <c r="I322" i="7"/>
  <c r="L319" i="7"/>
  <c r="L318" i="7" s="1"/>
  <c r="K319" i="7"/>
  <c r="K318" i="7" s="1"/>
  <c r="J319" i="7"/>
  <c r="J318" i="7" s="1"/>
  <c r="I319" i="7"/>
  <c r="I318" i="7" s="1"/>
  <c r="L315" i="7"/>
  <c r="K315" i="7"/>
  <c r="J315" i="7"/>
  <c r="I315" i="7"/>
  <c r="I314" i="7" s="1"/>
  <c r="L314" i="7"/>
  <c r="K314" i="7"/>
  <c r="J314" i="7"/>
  <c r="L311" i="7"/>
  <c r="K311" i="7"/>
  <c r="J311" i="7"/>
  <c r="I311" i="7"/>
  <c r="L308" i="7"/>
  <c r="K308" i="7"/>
  <c r="J308" i="7"/>
  <c r="I308" i="7"/>
  <c r="L306" i="7"/>
  <c r="L305" i="7" s="1"/>
  <c r="L304" i="7" s="1"/>
  <c r="K306" i="7"/>
  <c r="K305" i="7" s="1"/>
  <c r="K304" i="7" s="1"/>
  <c r="K303" i="7" s="1"/>
  <c r="J306" i="7"/>
  <c r="J305" i="7" s="1"/>
  <c r="J304" i="7" s="1"/>
  <c r="I306" i="7"/>
  <c r="I305" i="7" s="1"/>
  <c r="L300" i="7"/>
  <c r="K300" i="7"/>
  <c r="K299" i="7" s="1"/>
  <c r="J300" i="7"/>
  <c r="I300" i="7"/>
  <c r="L299" i="7"/>
  <c r="J299" i="7"/>
  <c r="I299" i="7"/>
  <c r="L297" i="7"/>
  <c r="L296" i="7" s="1"/>
  <c r="K297" i="7"/>
  <c r="K296" i="7" s="1"/>
  <c r="J297" i="7"/>
  <c r="J296" i="7" s="1"/>
  <c r="I297" i="7"/>
  <c r="I296" i="7" s="1"/>
  <c r="L294" i="7"/>
  <c r="K294" i="7"/>
  <c r="J294" i="7"/>
  <c r="I294" i="7"/>
  <c r="I293" i="7" s="1"/>
  <c r="L293" i="7"/>
  <c r="K293" i="7"/>
  <c r="J293" i="7"/>
  <c r="L290" i="7"/>
  <c r="K290" i="7"/>
  <c r="K289" i="7" s="1"/>
  <c r="J290" i="7"/>
  <c r="I290" i="7"/>
  <c r="L289" i="7"/>
  <c r="J289" i="7"/>
  <c r="I289" i="7"/>
  <c r="L286" i="7"/>
  <c r="L285" i="7" s="1"/>
  <c r="K286" i="7"/>
  <c r="K285" i="7" s="1"/>
  <c r="J286" i="7"/>
  <c r="J285" i="7" s="1"/>
  <c r="I286" i="7"/>
  <c r="I285" i="7" s="1"/>
  <c r="L282" i="7"/>
  <c r="K282" i="7"/>
  <c r="J282" i="7"/>
  <c r="I282" i="7"/>
  <c r="I281" i="7" s="1"/>
  <c r="L281" i="7"/>
  <c r="K281" i="7"/>
  <c r="J281" i="7"/>
  <c r="L278" i="7"/>
  <c r="K278" i="7"/>
  <c r="J278" i="7"/>
  <c r="I278" i="7"/>
  <c r="L275" i="7"/>
  <c r="K275" i="7"/>
  <c r="J275" i="7"/>
  <c r="I275" i="7"/>
  <c r="L273" i="7"/>
  <c r="L272" i="7" s="1"/>
  <c r="L271" i="7" s="1"/>
  <c r="K273" i="7"/>
  <c r="K272" i="7" s="1"/>
  <c r="K271" i="7" s="1"/>
  <c r="J273" i="7"/>
  <c r="J272" i="7" s="1"/>
  <c r="I273" i="7"/>
  <c r="I272" i="7" s="1"/>
  <c r="L268" i="7"/>
  <c r="L267" i="7" s="1"/>
  <c r="K268" i="7"/>
  <c r="K267" i="7" s="1"/>
  <c r="J268" i="7"/>
  <c r="J267" i="7" s="1"/>
  <c r="I268" i="7"/>
  <c r="I267" i="7" s="1"/>
  <c r="L265" i="7"/>
  <c r="K265" i="7"/>
  <c r="J265" i="7"/>
  <c r="I265" i="7"/>
  <c r="I264" i="7" s="1"/>
  <c r="L264" i="7"/>
  <c r="K264" i="7"/>
  <c r="J264" i="7"/>
  <c r="L262" i="7"/>
  <c r="K262" i="7"/>
  <c r="K261" i="7" s="1"/>
  <c r="J262" i="7"/>
  <c r="I262" i="7"/>
  <c r="L261" i="7"/>
  <c r="J261" i="7"/>
  <c r="I261" i="7"/>
  <c r="L258" i="7"/>
  <c r="L257" i="7" s="1"/>
  <c r="K258" i="7"/>
  <c r="K257" i="7" s="1"/>
  <c r="J258" i="7"/>
  <c r="J257" i="7" s="1"/>
  <c r="I258" i="7"/>
  <c r="I257" i="7" s="1"/>
  <c r="L254" i="7"/>
  <c r="K254" i="7"/>
  <c r="J254" i="7"/>
  <c r="I254" i="7"/>
  <c r="I253" i="7" s="1"/>
  <c r="L253" i="7"/>
  <c r="K253" i="7"/>
  <c r="J253" i="7"/>
  <c r="L250" i="7"/>
  <c r="K250" i="7"/>
  <c r="K249" i="7" s="1"/>
  <c r="J250" i="7"/>
  <c r="I250" i="7"/>
  <c r="L249" i="7"/>
  <c r="J249" i="7"/>
  <c r="I249" i="7"/>
  <c r="L246" i="7"/>
  <c r="K246" i="7"/>
  <c r="J246" i="7"/>
  <c r="I246" i="7"/>
  <c r="L243" i="7"/>
  <c r="K243" i="7"/>
  <c r="J243" i="7"/>
  <c r="I243" i="7"/>
  <c r="L241" i="7"/>
  <c r="K241" i="7"/>
  <c r="J241" i="7"/>
  <c r="I241" i="7"/>
  <c r="I240" i="7" s="1"/>
  <c r="L240" i="7"/>
  <c r="K240" i="7"/>
  <c r="J240" i="7"/>
  <c r="L234" i="7"/>
  <c r="L233" i="7" s="1"/>
  <c r="L232" i="7" s="1"/>
  <c r="K234" i="7"/>
  <c r="K233" i="7" s="1"/>
  <c r="K232" i="7" s="1"/>
  <c r="J234" i="7"/>
  <c r="J233" i="7" s="1"/>
  <c r="J232" i="7" s="1"/>
  <c r="I234" i="7"/>
  <c r="I233" i="7" s="1"/>
  <c r="I232" i="7" s="1"/>
  <c r="L230" i="7"/>
  <c r="L229" i="7" s="1"/>
  <c r="L228" i="7" s="1"/>
  <c r="K230" i="7"/>
  <c r="K229" i="7" s="1"/>
  <c r="K228" i="7" s="1"/>
  <c r="J230" i="7"/>
  <c r="J229" i="7" s="1"/>
  <c r="J228" i="7" s="1"/>
  <c r="I230" i="7"/>
  <c r="I229" i="7" s="1"/>
  <c r="I228" i="7" s="1"/>
  <c r="L221" i="7"/>
  <c r="L220" i="7" s="1"/>
  <c r="K221" i="7"/>
  <c r="K220" i="7" s="1"/>
  <c r="J221" i="7"/>
  <c r="J220" i="7" s="1"/>
  <c r="I221" i="7"/>
  <c r="I220" i="7" s="1"/>
  <c r="L218" i="7"/>
  <c r="K218" i="7"/>
  <c r="J218" i="7"/>
  <c r="I218" i="7"/>
  <c r="I217" i="7" s="1"/>
  <c r="I216" i="7" s="1"/>
  <c r="L217" i="7"/>
  <c r="L216" i="7" s="1"/>
  <c r="K217" i="7"/>
  <c r="K216" i="7" s="1"/>
  <c r="J217" i="7"/>
  <c r="J216" i="7" s="1"/>
  <c r="L211" i="7"/>
  <c r="K211" i="7"/>
  <c r="J211" i="7"/>
  <c r="I211" i="7"/>
  <c r="I210" i="7" s="1"/>
  <c r="I209" i="7" s="1"/>
  <c r="L210" i="7"/>
  <c r="L209" i="7" s="1"/>
  <c r="K210" i="7"/>
  <c r="K209" i="7" s="1"/>
  <c r="J210" i="7"/>
  <c r="J209" i="7" s="1"/>
  <c r="L207" i="7"/>
  <c r="K207" i="7"/>
  <c r="J207" i="7"/>
  <c r="I207" i="7"/>
  <c r="I206" i="7" s="1"/>
  <c r="L206" i="7"/>
  <c r="K206" i="7"/>
  <c r="J206" i="7"/>
  <c r="L202" i="7"/>
  <c r="K202" i="7"/>
  <c r="J202" i="7"/>
  <c r="I202" i="7"/>
  <c r="L201" i="7"/>
  <c r="K201" i="7"/>
  <c r="J201" i="7"/>
  <c r="I201" i="7"/>
  <c r="L196" i="7"/>
  <c r="L195" i="7" s="1"/>
  <c r="L186" i="7" s="1"/>
  <c r="L185" i="7" s="1"/>
  <c r="K196" i="7"/>
  <c r="K195" i="7" s="1"/>
  <c r="K186" i="7" s="1"/>
  <c r="K185" i="7" s="1"/>
  <c r="J196" i="7"/>
  <c r="J195" i="7" s="1"/>
  <c r="J186" i="7" s="1"/>
  <c r="I196" i="7"/>
  <c r="I195" i="7" s="1"/>
  <c r="L191" i="7"/>
  <c r="K191" i="7"/>
  <c r="J191" i="7"/>
  <c r="I191" i="7"/>
  <c r="I190" i="7" s="1"/>
  <c r="L190" i="7"/>
  <c r="K190" i="7"/>
  <c r="J190" i="7"/>
  <c r="L188" i="7"/>
  <c r="K188" i="7"/>
  <c r="J188" i="7"/>
  <c r="I188" i="7"/>
  <c r="L187" i="7"/>
  <c r="K187" i="7"/>
  <c r="J187" i="7"/>
  <c r="I187" i="7"/>
  <c r="L180" i="7"/>
  <c r="L179" i="7" s="1"/>
  <c r="K180" i="7"/>
  <c r="K179" i="7" s="1"/>
  <c r="J180" i="7"/>
  <c r="J179" i="7" s="1"/>
  <c r="I180" i="7"/>
  <c r="I179" i="7" s="1"/>
  <c r="L175" i="7"/>
  <c r="K175" i="7"/>
  <c r="J175" i="7"/>
  <c r="I175" i="7"/>
  <c r="I174" i="7" s="1"/>
  <c r="I173" i="7" s="1"/>
  <c r="L174" i="7"/>
  <c r="K174" i="7"/>
  <c r="K173" i="7" s="1"/>
  <c r="J174" i="7"/>
  <c r="L171" i="7"/>
  <c r="K171" i="7"/>
  <c r="J171" i="7"/>
  <c r="I171" i="7"/>
  <c r="I170" i="7" s="1"/>
  <c r="I169" i="7" s="1"/>
  <c r="L170" i="7"/>
  <c r="L169" i="7" s="1"/>
  <c r="K170" i="7"/>
  <c r="K169" i="7" s="1"/>
  <c r="K168" i="7" s="1"/>
  <c r="J170" i="7"/>
  <c r="J169" i="7" s="1"/>
  <c r="L166" i="7"/>
  <c r="L165" i="7" s="1"/>
  <c r="K166" i="7"/>
  <c r="K165" i="7" s="1"/>
  <c r="J166" i="7"/>
  <c r="J165" i="7" s="1"/>
  <c r="I166" i="7"/>
  <c r="I165" i="7" s="1"/>
  <c r="L161" i="7"/>
  <c r="K161" i="7"/>
  <c r="J161" i="7"/>
  <c r="I161" i="7"/>
  <c r="I160" i="7" s="1"/>
  <c r="L160" i="7"/>
  <c r="K160" i="7"/>
  <c r="J160" i="7"/>
  <c r="J159" i="7" s="1"/>
  <c r="J158" i="7" s="1"/>
  <c r="L155" i="7"/>
  <c r="L154" i="7" s="1"/>
  <c r="L153" i="7" s="1"/>
  <c r="K155" i="7"/>
  <c r="K154" i="7" s="1"/>
  <c r="K153" i="7" s="1"/>
  <c r="J155" i="7"/>
  <c r="J154" i="7" s="1"/>
  <c r="J153" i="7" s="1"/>
  <c r="I155" i="7"/>
  <c r="I154" i="7" s="1"/>
  <c r="I153" i="7" s="1"/>
  <c r="L151" i="7"/>
  <c r="L150" i="7" s="1"/>
  <c r="K151" i="7"/>
  <c r="K150" i="7" s="1"/>
  <c r="J151" i="7"/>
  <c r="J150" i="7" s="1"/>
  <c r="I151" i="7"/>
  <c r="I150" i="7" s="1"/>
  <c r="L147" i="7"/>
  <c r="K147" i="7"/>
  <c r="J147" i="7"/>
  <c r="I147" i="7"/>
  <c r="I146" i="7" s="1"/>
  <c r="I145" i="7" s="1"/>
  <c r="L146" i="7"/>
  <c r="L145" i="7" s="1"/>
  <c r="K146" i="7"/>
  <c r="K145" i="7" s="1"/>
  <c r="J146" i="7"/>
  <c r="J145" i="7" s="1"/>
  <c r="L142" i="7"/>
  <c r="K142" i="7"/>
  <c r="J142" i="7"/>
  <c r="I142" i="7"/>
  <c r="I141" i="7" s="1"/>
  <c r="I140" i="7" s="1"/>
  <c r="L141" i="7"/>
  <c r="L140" i="7" s="1"/>
  <c r="K141" i="7"/>
  <c r="K140" i="7" s="1"/>
  <c r="J141" i="7"/>
  <c r="J140" i="7" s="1"/>
  <c r="L137" i="7"/>
  <c r="L136" i="7" s="1"/>
  <c r="L135" i="7" s="1"/>
  <c r="K137" i="7"/>
  <c r="K136" i="7" s="1"/>
  <c r="K135" i="7" s="1"/>
  <c r="J137" i="7"/>
  <c r="J136" i="7" s="1"/>
  <c r="J135" i="7" s="1"/>
  <c r="I137" i="7"/>
  <c r="I136" i="7" s="1"/>
  <c r="I135" i="7" s="1"/>
  <c r="L133" i="7"/>
  <c r="L132" i="7" s="1"/>
  <c r="L131" i="7" s="1"/>
  <c r="K133" i="7"/>
  <c r="K132" i="7" s="1"/>
  <c r="K131" i="7" s="1"/>
  <c r="J133" i="7"/>
  <c r="J132" i="7" s="1"/>
  <c r="J131" i="7" s="1"/>
  <c r="I133" i="7"/>
  <c r="I132" i="7" s="1"/>
  <c r="I131" i="7" s="1"/>
  <c r="L129" i="7"/>
  <c r="L128" i="7" s="1"/>
  <c r="L127" i="7" s="1"/>
  <c r="K129" i="7"/>
  <c r="K128" i="7" s="1"/>
  <c r="K127" i="7" s="1"/>
  <c r="J129" i="7"/>
  <c r="J128" i="7" s="1"/>
  <c r="J127" i="7" s="1"/>
  <c r="I129" i="7"/>
  <c r="I128" i="7" s="1"/>
  <c r="I127" i="7" s="1"/>
  <c r="L125" i="7"/>
  <c r="L124" i="7" s="1"/>
  <c r="L123" i="7" s="1"/>
  <c r="K125" i="7"/>
  <c r="K124" i="7" s="1"/>
  <c r="K123" i="7" s="1"/>
  <c r="J125" i="7"/>
  <c r="J124" i="7" s="1"/>
  <c r="J123" i="7" s="1"/>
  <c r="I125" i="7"/>
  <c r="I124" i="7" s="1"/>
  <c r="I123" i="7" s="1"/>
  <c r="L121" i="7"/>
  <c r="L120" i="7" s="1"/>
  <c r="L119" i="7" s="1"/>
  <c r="K121" i="7"/>
  <c r="K120" i="7" s="1"/>
  <c r="K119" i="7" s="1"/>
  <c r="J121" i="7"/>
  <c r="J120" i="7" s="1"/>
  <c r="J119" i="7" s="1"/>
  <c r="I121" i="7"/>
  <c r="I120" i="7" s="1"/>
  <c r="I119" i="7" s="1"/>
  <c r="L116" i="7"/>
  <c r="L115" i="7" s="1"/>
  <c r="L114" i="7" s="1"/>
  <c r="K116" i="7"/>
  <c r="K115" i="7" s="1"/>
  <c r="K114" i="7" s="1"/>
  <c r="J116" i="7"/>
  <c r="J115" i="7" s="1"/>
  <c r="J114" i="7" s="1"/>
  <c r="I116" i="7"/>
  <c r="I115" i="7" s="1"/>
  <c r="I114" i="7" s="1"/>
  <c r="L110" i="7"/>
  <c r="K110" i="7"/>
  <c r="K109" i="7" s="1"/>
  <c r="J110" i="7"/>
  <c r="I110" i="7"/>
  <c r="L109" i="7"/>
  <c r="J109" i="7"/>
  <c r="I109" i="7"/>
  <c r="L106" i="7"/>
  <c r="L105" i="7" s="1"/>
  <c r="L104" i="7" s="1"/>
  <c r="K106" i="7"/>
  <c r="K105" i="7" s="1"/>
  <c r="J106" i="7"/>
  <c r="J105" i="7" s="1"/>
  <c r="J104" i="7" s="1"/>
  <c r="I106" i="7"/>
  <c r="I105" i="7" s="1"/>
  <c r="I104" i="7" s="1"/>
  <c r="L101" i="7"/>
  <c r="L100" i="7" s="1"/>
  <c r="L99" i="7" s="1"/>
  <c r="K101" i="7"/>
  <c r="K100" i="7" s="1"/>
  <c r="K99" i="7" s="1"/>
  <c r="J101" i="7"/>
  <c r="J100" i="7" s="1"/>
  <c r="J99" i="7" s="1"/>
  <c r="I101" i="7"/>
  <c r="I100" i="7" s="1"/>
  <c r="I99" i="7" s="1"/>
  <c r="L96" i="7"/>
  <c r="L95" i="7" s="1"/>
  <c r="L94" i="7" s="1"/>
  <c r="L93" i="7" s="1"/>
  <c r="K96" i="7"/>
  <c r="K95" i="7" s="1"/>
  <c r="K94" i="7" s="1"/>
  <c r="J96" i="7"/>
  <c r="J95" i="7" s="1"/>
  <c r="J94" i="7" s="1"/>
  <c r="I96" i="7"/>
  <c r="I95" i="7" s="1"/>
  <c r="I94" i="7" s="1"/>
  <c r="L89" i="7"/>
  <c r="K89" i="7"/>
  <c r="K88" i="7" s="1"/>
  <c r="K87" i="7" s="1"/>
  <c r="K86" i="7" s="1"/>
  <c r="J89" i="7"/>
  <c r="I89" i="7"/>
  <c r="L88" i="7"/>
  <c r="J88" i="7"/>
  <c r="I88" i="7"/>
  <c r="I87" i="7" s="1"/>
  <c r="I86" i="7" s="1"/>
  <c r="L87" i="7"/>
  <c r="L86" i="7" s="1"/>
  <c r="J87" i="7"/>
  <c r="J86" i="7" s="1"/>
  <c r="L84" i="7"/>
  <c r="K84" i="7"/>
  <c r="J84" i="7"/>
  <c r="I84" i="7"/>
  <c r="I83" i="7" s="1"/>
  <c r="I82" i="7" s="1"/>
  <c r="L83" i="7"/>
  <c r="L82" i="7" s="1"/>
  <c r="K83" i="7"/>
  <c r="K82" i="7" s="1"/>
  <c r="J83" i="7"/>
  <c r="J82" i="7" s="1"/>
  <c r="L78" i="7"/>
  <c r="K78" i="7"/>
  <c r="J78" i="7"/>
  <c r="I78" i="7"/>
  <c r="I77" i="7" s="1"/>
  <c r="L77" i="7"/>
  <c r="K77" i="7"/>
  <c r="J77" i="7"/>
  <c r="L73" i="7"/>
  <c r="K73" i="7"/>
  <c r="J73" i="7"/>
  <c r="I73" i="7"/>
  <c r="L72" i="7"/>
  <c r="K72" i="7"/>
  <c r="J72" i="7"/>
  <c r="I72" i="7"/>
  <c r="L68" i="7"/>
  <c r="L67" i="7" s="1"/>
  <c r="L66" i="7" s="1"/>
  <c r="L65" i="7" s="1"/>
  <c r="K68" i="7"/>
  <c r="K67" i="7" s="1"/>
  <c r="K66" i="7" s="1"/>
  <c r="K65" i="7" s="1"/>
  <c r="J68" i="7"/>
  <c r="J67" i="7" s="1"/>
  <c r="J66" i="7" s="1"/>
  <c r="J65" i="7" s="1"/>
  <c r="I68" i="7"/>
  <c r="I67" i="7" s="1"/>
  <c r="L49" i="7"/>
  <c r="K49" i="7"/>
  <c r="J49" i="7"/>
  <c r="I49" i="7"/>
  <c r="L48" i="7"/>
  <c r="K48" i="7"/>
  <c r="J48" i="7"/>
  <c r="I48" i="7"/>
  <c r="I47" i="7" s="1"/>
  <c r="I46" i="7" s="1"/>
  <c r="L47" i="7"/>
  <c r="L46" i="7" s="1"/>
  <c r="K47" i="7"/>
  <c r="K46" i="7" s="1"/>
  <c r="J47" i="7"/>
  <c r="J46" i="7" s="1"/>
  <c r="L44" i="7"/>
  <c r="K44" i="7"/>
  <c r="J44" i="7"/>
  <c r="I44" i="7"/>
  <c r="I43" i="7" s="1"/>
  <c r="I42" i="7" s="1"/>
  <c r="L43" i="7"/>
  <c r="L42" i="7" s="1"/>
  <c r="K43" i="7"/>
  <c r="K42" i="7" s="1"/>
  <c r="J43" i="7"/>
  <c r="J42" i="7" s="1"/>
  <c r="L40" i="7"/>
  <c r="K40" i="7"/>
  <c r="J40" i="7"/>
  <c r="I40" i="7"/>
  <c r="L38" i="7"/>
  <c r="L37" i="7" s="1"/>
  <c r="L36" i="7" s="1"/>
  <c r="L35" i="7" s="1"/>
  <c r="K38" i="7"/>
  <c r="K37" i="7" s="1"/>
  <c r="K36" i="7" s="1"/>
  <c r="J38" i="7"/>
  <c r="J37" i="7" s="1"/>
  <c r="J36" i="7" s="1"/>
  <c r="I38" i="7"/>
  <c r="I37" i="7" s="1"/>
  <c r="I36" i="7" s="1"/>
  <c r="L365" i="6"/>
  <c r="L364" i="6" s="1"/>
  <c r="K365" i="6"/>
  <c r="J365" i="6"/>
  <c r="J364" i="6" s="1"/>
  <c r="I365" i="6"/>
  <c r="K364" i="6"/>
  <c r="I364" i="6"/>
  <c r="L362" i="6"/>
  <c r="K362" i="6"/>
  <c r="J362" i="6"/>
  <c r="J361" i="6" s="1"/>
  <c r="I362" i="6"/>
  <c r="L361" i="6"/>
  <c r="K361" i="6"/>
  <c r="I361" i="6"/>
  <c r="L359" i="6"/>
  <c r="L358" i="6" s="1"/>
  <c r="K359" i="6"/>
  <c r="K358" i="6" s="1"/>
  <c r="J359" i="6"/>
  <c r="J358" i="6" s="1"/>
  <c r="I359" i="6"/>
  <c r="I358" i="6" s="1"/>
  <c r="L355" i="6"/>
  <c r="K355" i="6"/>
  <c r="J355" i="6"/>
  <c r="I355" i="6"/>
  <c r="L354" i="6"/>
  <c r="K354" i="6"/>
  <c r="J354" i="6"/>
  <c r="I354" i="6"/>
  <c r="L351" i="6"/>
  <c r="K351" i="6"/>
  <c r="J351" i="6"/>
  <c r="I351" i="6"/>
  <c r="L350" i="6"/>
  <c r="K350" i="6"/>
  <c r="J350" i="6"/>
  <c r="I350" i="6"/>
  <c r="L347" i="6"/>
  <c r="L346" i="6" s="1"/>
  <c r="L336" i="6" s="1"/>
  <c r="K347" i="6"/>
  <c r="K346" i="6" s="1"/>
  <c r="K336" i="6" s="1"/>
  <c r="J347" i="6"/>
  <c r="J346" i="6" s="1"/>
  <c r="J336" i="6" s="1"/>
  <c r="I347" i="6"/>
  <c r="I346" i="6" s="1"/>
  <c r="L343" i="6"/>
  <c r="K343" i="6"/>
  <c r="J343" i="6"/>
  <c r="I343" i="6"/>
  <c r="L340" i="6"/>
  <c r="K340" i="6"/>
  <c r="J340" i="6"/>
  <c r="I340" i="6"/>
  <c r="L338" i="6"/>
  <c r="K338" i="6"/>
  <c r="J338" i="6"/>
  <c r="I338" i="6"/>
  <c r="L337" i="6"/>
  <c r="K337" i="6"/>
  <c r="J337" i="6"/>
  <c r="I337" i="6"/>
  <c r="L333" i="6"/>
  <c r="K333" i="6"/>
  <c r="J333" i="6"/>
  <c r="J332" i="6" s="1"/>
  <c r="I333" i="6"/>
  <c r="L332" i="6"/>
  <c r="K332" i="6"/>
  <c r="I332" i="6"/>
  <c r="L330" i="6"/>
  <c r="L329" i="6" s="1"/>
  <c r="K330" i="6"/>
  <c r="K329" i="6" s="1"/>
  <c r="J330" i="6"/>
  <c r="J329" i="6" s="1"/>
  <c r="I330" i="6"/>
  <c r="I329" i="6" s="1"/>
  <c r="L327" i="6"/>
  <c r="K327" i="6"/>
  <c r="J327" i="6"/>
  <c r="I327" i="6"/>
  <c r="L326" i="6"/>
  <c r="K326" i="6"/>
  <c r="J326" i="6"/>
  <c r="I326" i="6"/>
  <c r="L323" i="6"/>
  <c r="K323" i="6"/>
  <c r="J323" i="6"/>
  <c r="I323" i="6"/>
  <c r="L322" i="6"/>
  <c r="K322" i="6"/>
  <c r="J322" i="6"/>
  <c r="I322" i="6"/>
  <c r="L319" i="6"/>
  <c r="L318" i="6" s="1"/>
  <c r="K319" i="6"/>
  <c r="K318" i="6" s="1"/>
  <c r="J319" i="6"/>
  <c r="J318" i="6" s="1"/>
  <c r="I319" i="6"/>
  <c r="I318" i="6" s="1"/>
  <c r="L315" i="6"/>
  <c r="K315" i="6"/>
  <c r="J315" i="6"/>
  <c r="I315" i="6"/>
  <c r="L314" i="6"/>
  <c r="K314" i="6"/>
  <c r="J314" i="6"/>
  <c r="I314" i="6"/>
  <c r="L311" i="6"/>
  <c r="K311" i="6"/>
  <c r="J311" i="6"/>
  <c r="I311" i="6"/>
  <c r="L308" i="6"/>
  <c r="K308" i="6"/>
  <c r="J308" i="6"/>
  <c r="I308" i="6"/>
  <c r="L306" i="6"/>
  <c r="L305" i="6" s="1"/>
  <c r="L304" i="6" s="1"/>
  <c r="K306" i="6"/>
  <c r="K305" i="6" s="1"/>
  <c r="J306" i="6"/>
  <c r="J305" i="6" s="1"/>
  <c r="I306" i="6"/>
  <c r="I305" i="6" s="1"/>
  <c r="L300" i="6"/>
  <c r="K300" i="6"/>
  <c r="J300" i="6"/>
  <c r="J299" i="6" s="1"/>
  <c r="I300" i="6"/>
  <c r="I299" i="6" s="1"/>
  <c r="L299" i="6"/>
  <c r="K299" i="6"/>
  <c r="L297" i="6"/>
  <c r="L296" i="6" s="1"/>
  <c r="K297" i="6"/>
  <c r="K296" i="6" s="1"/>
  <c r="J297" i="6"/>
  <c r="I297" i="6"/>
  <c r="I296" i="6" s="1"/>
  <c r="J296" i="6"/>
  <c r="L294" i="6"/>
  <c r="K294" i="6"/>
  <c r="J294" i="6"/>
  <c r="I294" i="6"/>
  <c r="L293" i="6"/>
  <c r="K293" i="6"/>
  <c r="J293" i="6"/>
  <c r="I293" i="6"/>
  <c r="L290" i="6"/>
  <c r="K290" i="6"/>
  <c r="J290" i="6"/>
  <c r="J289" i="6" s="1"/>
  <c r="I290" i="6"/>
  <c r="I289" i="6" s="1"/>
  <c r="L289" i="6"/>
  <c r="K289" i="6"/>
  <c r="L286" i="6"/>
  <c r="L285" i="6" s="1"/>
  <c r="K286" i="6"/>
  <c r="K285" i="6" s="1"/>
  <c r="J286" i="6"/>
  <c r="J285" i="6" s="1"/>
  <c r="I286" i="6"/>
  <c r="I285" i="6" s="1"/>
  <c r="L282" i="6"/>
  <c r="K282" i="6"/>
  <c r="J282" i="6"/>
  <c r="I282" i="6"/>
  <c r="L281" i="6"/>
  <c r="K281" i="6"/>
  <c r="J281" i="6"/>
  <c r="I281" i="6"/>
  <c r="L278" i="6"/>
  <c r="K278" i="6"/>
  <c r="J278" i="6"/>
  <c r="I278" i="6"/>
  <c r="L275" i="6"/>
  <c r="K275" i="6"/>
  <c r="J275" i="6"/>
  <c r="I275" i="6"/>
  <c r="L273" i="6"/>
  <c r="L272" i="6" s="1"/>
  <c r="K273" i="6"/>
  <c r="K272" i="6" s="1"/>
  <c r="J273" i="6"/>
  <c r="J272" i="6" s="1"/>
  <c r="I273" i="6"/>
  <c r="I272" i="6" s="1"/>
  <c r="L268" i="6"/>
  <c r="L267" i="6" s="1"/>
  <c r="K268" i="6"/>
  <c r="K267" i="6" s="1"/>
  <c r="J268" i="6"/>
  <c r="J267" i="6" s="1"/>
  <c r="I268" i="6"/>
  <c r="I267" i="6" s="1"/>
  <c r="L265" i="6"/>
  <c r="K265" i="6"/>
  <c r="J265" i="6"/>
  <c r="I265" i="6"/>
  <c r="L264" i="6"/>
  <c r="K264" i="6"/>
  <c r="J264" i="6"/>
  <c r="I264" i="6"/>
  <c r="L262" i="6"/>
  <c r="K262" i="6"/>
  <c r="J262" i="6"/>
  <c r="J261" i="6" s="1"/>
  <c r="I262" i="6"/>
  <c r="I261" i="6" s="1"/>
  <c r="L261" i="6"/>
  <c r="K261" i="6"/>
  <c r="L258" i="6"/>
  <c r="L257" i="6" s="1"/>
  <c r="K258" i="6"/>
  <c r="K257" i="6" s="1"/>
  <c r="J258" i="6"/>
  <c r="J257" i="6" s="1"/>
  <c r="I258" i="6"/>
  <c r="I257" i="6" s="1"/>
  <c r="L254" i="6"/>
  <c r="K254" i="6"/>
  <c r="J254" i="6"/>
  <c r="I254" i="6"/>
  <c r="L253" i="6"/>
  <c r="K253" i="6"/>
  <c r="J253" i="6"/>
  <c r="I253" i="6"/>
  <c r="L250" i="6"/>
  <c r="K250" i="6"/>
  <c r="J250" i="6"/>
  <c r="J249" i="6" s="1"/>
  <c r="I250" i="6"/>
  <c r="I249" i="6" s="1"/>
  <c r="L249" i="6"/>
  <c r="K249" i="6"/>
  <c r="L246" i="6"/>
  <c r="K246" i="6"/>
  <c r="J246" i="6"/>
  <c r="I246" i="6"/>
  <c r="L243" i="6"/>
  <c r="K243" i="6"/>
  <c r="J243" i="6"/>
  <c r="I243" i="6"/>
  <c r="L241" i="6"/>
  <c r="K241" i="6"/>
  <c r="J241" i="6"/>
  <c r="I241" i="6"/>
  <c r="L240" i="6"/>
  <c r="L239" i="6" s="1"/>
  <c r="K240" i="6"/>
  <c r="K239" i="6" s="1"/>
  <c r="J240" i="6"/>
  <c r="J239" i="6" s="1"/>
  <c r="I240" i="6"/>
  <c r="L234" i="6"/>
  <c r="L233" i="6" s="1"/>
  <c r="L232" i="6" s="1"/>
  <c r="K234" i="6"/>
  <c r="K233" i="6" s="1"/>
  <c r="K232" i="6" s="1"/>
  <c r="J234" i="6"/>
  <c r="J233" i="6" s="1"/>
  <c r="J232" i="6" s="1"/>
  <c r="I234" i="6"/>
  <c r="I233" i="6" s="1"/>
  <c r="I232" i="6" s="1"/>
  <c r="L230" i="6"/>
  <c r="L229" i="6" s="1"/>
  <c r="L228" i="6" s="1"/>
  <c r="K230" i="6"/>
  <c r="K229" i="6" s="1"/>
  <c r="K228" i="6" s="1"/>
  <c r="J230" i="6"/>
  <c r="J229" i="6" s="1"/>
  <c r="J228" i="6" s="1"/>
  <c r="I230" i="6"/>
  <c r="I229" i="6" s="1"/>
  <c r="I228" i="6" s="1"/>
  <c r="L221" i="6"/>
  <c r="L220" i="6" s="1"/>
  <c r="K221" i="6"/>
  <c r="K220" i="6" s="1"/>
  <c r="J221" i="6"/>
  <c r="J220" i="6" s="1"/>
  <c r="I221" i="6"/>
  <c r="I220" i="6" s="1"/>
  <c r="L218" i="6"/>
  <c r="K218" i="6"/>
  <c r="J218" i="6"/>
  <c r="I218" i="6"/>
  <c r="L217" i="6"/>
  <c r="K217" i="6"/>
  <c r="J217" i="6"/>
  <c r="I217" i="6"/>
  <c r="I216" i="6" s="1"/>
  <c r="L211" i="6"/>
  <c r="K211" i="6"/>
  <c r="J211" i="6"/>
  <c r="I211" i="6"/>
  <c r="L210" i="6"/>
  <c r="L209" i="6" s="1"/>
  <c r="K210" i="6"/>
  <c r="K209" i="6" s="1"/>
  <c r="J210" i="6"/>
  <c r="J209" i="6" s="1"/>
  <c r="I210" i="6"/>
  <c r="I209" i="6" s="1"/>
  <c r="L207" i="6"/>
  <c r="K207" i="6"/>
  <c r="J207" i="6"/>
  <c r="I207" i="6"/>
  <c r="L206" i="6"/>
  <c r="K206" i="6"/>
  <c r="J206" i="6"/>
  <c r="I206" i="6"/>
  <c r="L202" i="6"/>
  <c r="K202" i="6"/>
  <c r="K201" i="6" s="1"/>
  <c r="J202" i="6"/>
  <c r="J201" i="6" s="1"/>
  <c r="I202" i="6"/>
  <c r="I201" i="6" s="1"/>
  <c r="L201" i="6"/>
  <c r="L196" i="6"/>
  <c r="L195" i="6" s="1"/>
  <c r="L186" i="6" s="1"/>
  <c r="K196" i="6"/>
  <c r="K195" i="6" s="1"/>
  <c r="J196" i="6"/>
  <c r="J195" i="6" s="1"/>
  <c r="I196" i="6"/>
  <c r="I195" i="6" s="1"/>
  <c r="L191" i="6"/>
  <c r="K191" i="6"/>
  <c r="J191" i="6"/>
  <c r="I191" i="6"/>
  <c r="L190" i="6"/>
  <c r="K190" i="6"/>
  <c r="J190" i="6"/>
  <c r="I190" i="6"/>
  <c r="L188" i="6"/>
  <c r="K188" i="6"/>
  <c r="K187" i="6" s="1"/>
  <c r="K186" i="6" s="1"/>
  <c r="J188" i="6"/>
  <c r="J187" i="6" s="1"/>
  <c r="J186" i="6" s="1"/>
  <c r="I188" i="6"/>
  <c r="I187" i="6" s="1"/>
  <c r="I186" i="6" s="1"/>
  <c r="I185" i="6" s="1"/>
  <c r="L187" i="6"/>
  <c r="L180" i="6"/>
  <c r="L179" i="6" s="1"/>
  <c r="K180" i="6"/>
  <c r="K179" i="6" s="1"/>
  <c r="J180" i="6"/>
  <c r="J179" i="6" s="1"/>
  <c r="I180" i="6"/>
  <c r="I179" i="6" s="1"/>
  <c r="L175" i="6"/>
  <c r="K175" i="6"/>
  <c r="J175" i="6"/>
  <c r="I175" i="6"/>
  <c r="L174" i="6"/>
  <c r="K174" i="6"/>
  <c r="K173" i="6" s="1"/>
  <c r="J174" i="6"/>
  <c r="J173" i="6" s="1"/>
  <c r="I174" i="6"/>
  <c r="I173" i="6" s="1"/>
  <c r="L171" i="6"/>
  <c r="K171" i="6"/>
  <c r="J171" i="6"/>
  <c r="I171" i="6"/>
  <c r="L170" i="6"/>
  <c r="L169" i="6" s="1"/>
  <c r="K170" i="6"/>
  <c r="K169" i="6" s="1"/>
  <c r="J170" i="6"/>
  <c r="J169" i="6" s="1"/>
  <c r="I170" i="6"/>
  <c r="I169" i="6" s="1"/>
  <c r="L166" i="6"/>
  <c r="L165" i="6" s="1"/>
  <c r="K166" i="6"/>
  <c r="K165" i="6" s="1"/>
  <c r="J166" i="6"/>
  <c r="J165" i="6" s="1"/>
  <c r="I166" i="6"/>
  <c r="I165" i="6" s="1"/>
  <c r="L161" i="6"/>
  <c r="K161" i="6"/>
  <c r="J161" i="6"/>
  <c r="I161" i="6"/>
  <c r="L160" i="6"/>
  <c r="K160" i="6"/>
  <c r="J160" i="6"/>
  <c r="I160" i="6"/>
  <c r="L155" i="6"/>
  <c r="L154" i="6" s="1"/>
  <c r="L153" i="6" s="1"/>
  <c r="K155" i="6"/>
  <c r="K154" i="6" s="1"/>
  <c r="K153" i="6" s="1"/>
  <c r="J155" i="6"/>
  <c r="J154" i="6" s="1"/>
  <c r="J153" i="6" s="1"/>
  <c r="I155" i="6"/>
  <c r="I154" i="6" s="1"/>
  <c r="I153" i="6" s="1"/>
  <c r="L151" i="6"/>
  <c r="L150" i="6" s="1"/>
  <c r="K151" i="6"/>
  <c r="K150" i="6" s="1"/>
  <c r="J151" i="6"/>
  <c r="J150" i="6" s="1"/>
  <c r="I151" i="6"/>
  <c r="I150" i="6" s="1"/>
  <c r="L147" i="6"/>
  <c r="K147" i="6"/>
  <c r="J147" i="6"/>
  <c r="I147" i="6"/>
  <c r="L146" i="6"/>
  <c r="L145" i="6" s="1"/>
  <c r="K146" i="6"/>
  <c r="K145" i="6" s="1"/>
  <c r="J146" i="6"/>
  <c r="J145" i="6" s="1"/>
  <c r="I146" i="6"/>
  <c r="I145" i="6" s="1"/>
  <c r="L142" i="6"/>
  <c r="K142" i="6"/>
  <c r="J142" i="6"/>
  <c r="I142" i="6"/>
  <c r="L141" i="6"/>
  <c r="L140" i="6" s="1"/>
  <c r="K141" i="6"/>
  <c r="K140" i="6" s="1"/>
  <c r="J141" i="6"/>
  <c r="J140" i="6" s="1"/>
  <c r="I141" i="6"/>
  <c r="I140" i="6" s="1"/>
  <c r="L137" i="6"/>
  <c r="L136" i="6" s="1"/>
  <c r="L135" i="6" s="1"/>
  <c r="K137" i="6"/>
  <c r="K136" i="6" s="1"/>
  <c r="K135" i="6" s="1"/>
  <c r="J137" i="6"/>
  <c r="J136" i="6" s="1"/>
  <c r="J135" i="6" s="1"/>
  <c r="I137" i="6"/>
  <c r="I136" i="6" s="1"/>
  <c r="I135" i="6" s="1"/>
  <c r="L133" i="6"/>
  <c r="L132" i="6" s="1"/>
  <c r="L131" i="6" s="1"/>
  <c r="K133" i="6"/>
  <c r="K132" i="6" s="1"/>
  <c r="K131" i="6" s="1"/>
  <c r="J133" i="6"/>
  <c r="J132" i="6" s="1"/>
  <c r="J131" i="6" s="1"/>
  <c r="I133" i="6"/>
  <c r="I132" i="6" s="1"/>
  <c r="I131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L125" i="6"/>
  <c r="L124" i="6" s="1"/>
  <c r="L123" i="6" s="1"/>
  <c r="K125" i="6"/>
  <c r="K124" i="6" s="1"/>
  <c r="K123" i="6" s="1"/>
  <c r="J125" i="6"/>
  <c r="J124" i="6" s="1"/>
  <c r="J123" i="6" s="1"/>
  <c r="I125" i="6"/>
  <c r="I124" i="6" s="1"/>
  <c r="I123" i="6" s="1"/>
  <c r="L121" i="6"/>
  <c r="L120" i="6" s="1"/>
  <c r="L119" i="6" s="1"/>
  <c r="K121" i="6"/>
  <c r="K120" i="6" s="1"/>
  <c r="K119" i="6" s="1"/>
  <c r="J121" i="6"/>
  <c r="J120" i="6" s="1"/>
  <c r="J119" i="6" s="1"/>
  <c r="I121" i="6"/>
  <c r="I120" i="6" s="1"/>
  <c r="I119" i="6" s="1"/>
  <c r="L116" i="6"/>
  <c r="L115" i="6" s="1"/>
  <c r="L114" i="6" s="1"/>
  <c r="K116" i="6"/>
  <c r="K115" i="6" s="1"/>
  <c r="K114" i="6" s="1"/>
  <c r="J116" i="6"/>
  <c r="J115" i="6" s="1"/>
  <c r="J114" i="6" s="1"/>
  <c r="I116" i="6"/>
  <c r="I115" i="6" s="1"/>
  <c r="I114" i="6" s="1"/>
  <c r="L110" i="6"/>
  <c r="K110" i="6"/>
  <c r="K109" i="6" s="1"/>
  <c r="J110" i="6"/>
  <c r="I110" i="6"/>
  <c r="L109" i="6"/>
  <c r="J109" i="6"/>
  <c r="I109" i="6"/>
  <c r="L106" i="6"/>
  <c r="L105" i="6" s="1"/>
  <c r="L104" i="6" s="1"/>
  <c r="K106" i="6"/>
  <c r="K105" i="6" s="1"/>
  <c r="J106" i="6"/>
  <c r="J105" i="6" s="1"/>
  <c r="J104" i="6" s="1"/>
  <c r="I106" i="6"/>
  <c r="I105" i="6" s="1"/>
  <c r="I104" i="6" s="1"/>
  <c r="L101" i="6"/>
  <c r="L100" i="6" s="1"/>
  <c r="L99" i="6" s="1"/>
  <c r="K101" i="6"/>
  <c r="K100" i="6" s="1"/>
  <c r="K99" i="6" s="1"/>
  <c r="J101" i="6"/>
  <c r="J100" i="6" s="1"/>
  <c r="J99" i="6" s="1"/>
  <c r="I101" i="6"/>
  <c r="I100" i="6" s="1"/>
  <c r="I99" i="6" s="1"/>
  <c r="L96" i="6"/>
  <c r="L95" i="6" s="1"/>
  <c r="L94" i="6" s="1"/>
  <c r="L93" i="6" s="1"/>
  <c r="K96" i="6"/>
  <c r="K95" i="6" s="1"/>
  <c r="K94" i="6" s="1"/>
  <c r="J96" i="6"/>
  <c r="J95" i="6" s="1"/>
  <c r="J94" i="6" s="1"/>
  <c r="I96" i="6"/>
  <c r="I95" i="6" s="1"/>
  <c r="I94" i="6" s="1"/>
  <c r="L89" i="6"/>
  <c r="K89" i="6"/>
  <c r="K88" i="6" s="1"/>
  <c r="K87" i="6" s="1"/>
  <c r="K86" i="6" s="1"/>
  <c r="J89" i="6"/>
  <c r="I89" i="6"/>
  <c r="L88" i="6"/>
  <c r="J88" i="6"/>
  <c r="I88" i="6"/>
  <c r="L87" i="6"/>
  <c r="L86" i="6" s="1"/>
  <c r="J87" i="6"/>
  <c r="J86" i="6" s="1"/>
  <c r="I87" i="6"/>
  <c r="I86" i="6" s="1"/>
  <c r="L84" i="6"/>
  <c r="K84" i="6"/>
  <c r="J84" i="6"/>
  <c r="I84" i="6"/>
  <c r="L83" i="6"/>
  <c r="L82" i="6" s="1"/>
  <c r="K83" i="6"/>
  <c r="K82" i="6" s="1"/>
  <c r="J83" i="6"/>
  <c r="J82" i="6" s="1"/>
  <c r="I83" i="6"/>
  <c r="I82" i="6" s="1"/>
  <c r="L78" i="6"/>
  <c r="K78" i="6"/>
  <c r="J78" i="6"/>
  <c r="I78" i="6"/>
  <c r="L77" i="6"/>
  <c r="K77" i="6"/>
  <c r="J77" i="6"/>
  <c r="I77" i="6"/>
  <c r="L73" i="6"/>
  <c r="K73" i="6"/>
  <c r="K72" i="6" s="1"/>
  <c r="J73" i="6"/>
  <c r="I73" i="6"/>
  <c r="L72" i="6"/>
  <c r="J72" i="6"/>
  <c r="I72" i="6"/>
  <c r="L68" i="6"/>
  <c r="L67" i="6" s="1"/>
  <c r="L66" i="6" s="1"/>
  <c r="L65" i="6" s="1"/>
  <c r="K68" i="6"/>
  <c r="K67" i="6" s="1"/>
  <c r="J68" i="6"/>
  <c r="J67" i="6" s="1"/>
  <c r="J66" i="6" s="1"/>
  <c r="I68" i="6"/>
  <c r="I67" i="6" s="1"/>
  <c r="I66" i="6" s="1"/>
  <c r="L49" i="6"/>
  <c r="K49" i="6"/>
  <c r="K48" i="6" s="1"/>
  <c r="K47" i="6" s="1"/>
  <c r="K46" i="6" s="1"/>
  <c r="J49" i="6"/>
  <c r="I49" i="6"/>
  <c r="L48" i="6"/>
  <c r="J48" i="6"/>
  <c r="I48" i="6"/>
  <c r="L47" i="6"/>
  <c r="L46" i="6" s="1"/>
  <c r="J47" i="6"/>
  <c r="J46" i="6" s="1"/>
  <c r="I47" i="6"/>
  <c r="I46" i="6" s="1"/>
  <c r="L44" i="6"/>
  <c r="K44" i="6"/>
  <c r="J44" i="6"/>
  <c r="I44" i="6"/>
  <c r="L43" i="6"/>
  <c r="L42" i="6" s="1"/>
  <c r="K43" i="6"/>
  <c r="K42" i="6" s="1"/>
  <c r="J43" i="6"/>
  <c r="J42" i="6" s="1"/>
  <c r="I43" i="6"/>
  <c r="I42" i="6" s="1"/>
  <c r="L40" i="6"/>
  <c r="K40" i="6"/>
  <c r="J40" i="6"/>
  <c r="I40" i="6"/>
  <c r="L38" i="6"/>
  <c r="L37" i="6" s="1"/>
  <c r="L36" i="6" s="1"/>
  <c r="K38" i="6"/>
  <c r="K37" i="6" s="1"/>
  <c r="K36" i="6" s="1"/>
  <c r="J38" i="6"/>
  <c r="J37" i="6" s="1"/>
  <c r="J36" i="6" s="1"/>
  <c r="I38" i="6"/>
  <c r="I37" i="6" s="1"/>
  <c r="I36" i="6" s="1"/>
  <c r="I35" i="6" s="1"/>
  <c r="L365" i="5"/>
  <c r="L364" i="5" s="1"/>
  <c r="K365" i="5"/>
  <c r="J365" i="5"/>
  <c r="I365" i="5"/>
  <c r="K364" i="5"/>
  <c r="J364" i="5"/>
  <c r="I364" i="5"/>
  <c r="L362" i="5"/>
  <c r="K362" i="5"/>
  <c r="J362" i="5"/>
  <c r="I362" i="5"/>
  <c r="L361" i="5"/>
  <c r="K361" i="5"/>
  <c r="J361" i="5"/>
  <c r="I361" i="5"/>
  <c r="L359" i="5"/>
  <c r="L358" i="5" s="1"/>
  <c r="K359" i="5"/>
  <c r="K358" i="5" s="1"/>
  <c r="J359" i="5"/>
  <c r="J358" i="5" s="1"/>
  <c r="I359" i="5"/>
  <c r="I358" i="5" s="1"/>
  <c r="L355" i="5"/>
  <c r="L354" i="5" s="1"/>
  <c r="K355" i="5"/>
  <c r="J355" i="5"/>
  <c r="I355" i="5"/>
  <c r="K354" i="5"/>
  <c r="J354" i="5"/>
  <c r="I354" i="5"/>
  <c r="L351" i="5"/>
  <c r="K351" i="5"/>
  <c r="J351" i="5"/>
  <c r="I351" i="5"/>
  <c r="L350" i="5"/>
  <c r="K350" i="5"/>
  <c r="J350" i="5"/>
  <c r="I350" i="5"/>
  <c r="L347" i="5"/>
  <c r="L346" i="5" s="1"/>
  <c r="L336" i="5" s="1"/>
  <c r="K347" i="5"/>
  <c r="K346" i="5" s="1"/>
  <c r="K336" i="5" s="1"/>
  <c r="J347" i="5"/>
  <c r="J346" i="5" s="1"/>
  <c r="J336" i="5" s="1"/>
  <c r="I347" i="5"/>
  <c r="I346" i="5" s="1"/>
  <c r="I336" i="5" s="1"/>
  <c r="L343" i="5"/>
  <c r="K343" i="5"/>
  <c r="J343" i="5"/>
  <c r="I343" i="5"/>
  <c r="L340" i="5"/>
  <c r="K340" i="5"/>
  <c r="J340" i="5"/>
  <c r="I340" i="5"/>
  <c r="L338" i="5"/>
  <c r="K338" i="5"/>
  <c r="J338" i="5"/>
  <c r="I338" i="5"/>
  <c r="L337" i="5"/>
  <c r="K337" i="5"/>
  <c r="J337" i="5"/>
  <c r="I337" i="5"/>
  <c r="L333" i="5"/>
  <c r="K333" i="5"/>
  <c r="J333" i="5"/>
  <c r="I333" i="5"/>
  <c r="L332" i="5"/>
  <c r="K332" i="5"/>
  <c r="J332" i="5"/>
  <c r="I332" i="5"/>
  <c r="L330" i="5"/>
  <c r="L329" i="5" s="1"/>
  <c r="K330" i="5"/>
  <c r="K329" i="5" s="1"/>
  <c r="J330" i="5"/>
  <c r="J329" i="5" s="1"/>
  <c r="I330" i="5"/>
  <c r="I329" i="5" s="1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J306" i="5"/>
  <c r="J305" i="5" s="1"/>
  <c r="J304" i="5" s="1"/>
  <c r="J303" i="5" s="1"/>
  <c r="I306" i="5"/>
  <c r="I305" i="5" s="1"/>
  <c r="I304" i="5" s="1"/>
  <c r="I303" i="5" s="1"/>
  <c r="L300" i="5"/>
  <c r="K300" i="5"/>
  <c r="J300" i="5"/>
  <c r="I300" i="5"/>
  <c r="L299" i="5"/>
  <c r="K299" i="5"/>
  <c r="J299" i="5"/>
  <c r="I299" i="5"/>
  <c r="L297" i="5"/>
  <c r="L296" i="5" s="1"/>
  <c r="K297" i="5"/>
  <c r="K296" i="5" s="1"/>
  <c r="J297" i="5"/>
  <c r="J296" i="5" s="1"/>
  <c r="I297" i="5"/>
  <c r="I296" i="5" s="1"/>
  <c r="L294" i="5"/>
  <c r="K294" i="5"/>
  <c r="J294" i="5"/>
  <c r="I294" i="5"/>
  <c r="L293" i="5"/>
  <c r="K293" i="5"/>
  <c r="J293" i="5"/>
  <c r="I293" i="5"/>
  <c r="L290" i="5"/>
  <c r="K290" i="5"/>
  <c r="J290" i="5"/>
  <c r="I290" i="5"/>
  <c r="L289" i="5"/>
  <c r="K289" i="5"/>
  <c r="J289" i="5"/>
  <c r="I289" i="5"/>
  <c r="L286" i="5"/>
  <c r="L285" i="5" s="1"/>
  <c r="K286" i="5"/>
  <c r="K285" i="5" s="1"/>
  <c r="J286" i="5"/>
  <c r="J285" i="5" s="1"/>
  <c r="I286" i="5"/>
  <c r="I285" i="5" s="1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L271" i="5" s="1"/>
  <c r="K273" i="5"/>
  <c r="K272" i="5" s="1"/>
  <c r="K271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J265" i="5"/>
  <c r="I265" i="5"/>
  <c r="L264" i="5"/>
  <c r="K264" i="5"/>
  <c r="J264" i="5"/>
  <c r="I264" i="5"/>
  <c r="L262" i="5"/>
  <c r="K262" i="5"/>
  <c r="J262" i="5"/>
  <c r="I262" i="5"/>
  <c r="L261" i="5"/>
  <c r="K261" i="5"/>
  <c r="J261" i="5"/>
  <c r="I261" i="5"/>
  <c r="L258" i="5"/>
  <c r="L257" i="5" s="1"/>
  <c r="K258" i="5"/>
  <c r="K257" i="5" s="1"/>
  <c r="J258" i="5"/>
  <c r="J257" i="5" s="1"/>
  <c r="I258" i="5"/>
  <c r="I257" i="5" s="1"/>
  <c r="L254" i="5"/>
  <c r="K254" i="5"/>
  <c r="J254" i="5"/>
  <c r="I254" i="5"/>
  <c r="L253" i="5"/>
  <c r="K253" i="5"/>
  <c r="J253" i="5"/>
  <c r="I253" i="5"/>
  <c r="L250" i="5"/>
  <c r="K250" i="5"/>
  <c r="J250" i="5"/>
  <c r="I250" i="5"/>
  <c r="L249" i="5"/>
  <c r="K249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K240" i="5"/>
  <c r="J240" i="5"/>
  <c r="J239" i="5" s="1"/>
  <c r="I240" i="5"/>
  <c r="I239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J218" i="5"/>
  <c r="I218" i="5"/>
  <c r="L217" i="5"/>
  <c r="K217" i="5"/>
  <c r="J217" i="5"/>
  <c r="I217" i="5"/>
  <c r="L211" i="5"/>
  <c r="K211" i="5"/>
  <c r="J211" i="5"/>
  <c r="I211" i="5"/>
  <c r="L210" i="5"/>
  <c r="L209" i="5" s="1"/>
  <c r="K210" i="5"/>
  <c r="K209" i="5" s="1"/>
  <c r="J210" i="5"/>
  <c r="J209" i="5" s="1"/>
  <c r="I210" i="5"/>
  <c r="I209" i="5" s="1"/>
  <c r="L207" i="5"/>
  <c r="K207" i="5"/>
  <c r="J207" i="5"/>
  <c r="I207" i="5"/>
  <c r="L206" i="5"/>
  <c r="K206" i="5"/>
  <c r="J206" i="5"/>
  <c r="I206" i="5"/>
  <c r="L202" i="5"/>
  <c r="K202" i="5"/>
  <c r="J202" i="5"/>
  <c r="I202" i="5"/>
  <c r="L201" i="5"/>
  <c r="K201" i="5"/>
  <c r="J201" i="5"/>
  <c r="I201" i="5"/>
  <c r="L196" i="5"/>
  <c r="L195" i="5" s="1"/>
  <c r="L186" i="5" s="1"/>
  <c r="K196" i="5"/>
  <c r="K195" i="5" s="1"/>
  <c r="K186" i="5" s="1"/>
  <c r="J196" i="5"/>
  <c r="J195" i="5" s="1"/>
  <c r="J186" i="5" s="1"/>
  <c r="I196" i="5"/>
  <c r="I195" i="5" s="1"/>
  <c r="I186" i="5" s="1"/>
  <c r="L191" i="5"/>
  <c r="K191" i="5"/>
  <c r="J191" i="5"/>
  <c r="I191" i="5"/>
  <c r="L190" i="5"/>
  <c r="K190" i="5"/>
  <c r="J190" i="5"/>
  <c r="I190" i="5"/>
  <c r="L188" i="5"/>
  <c r="K188" i="5"/>
  <c r="J188" i="5"/>
  <c r="I188" i="5"/>
  <c r="L187" i="5"/>
  <c r="K187" i="5"/>
  <c r="J187" i="5"/>
  <c r="I187" i="5"/>
  <c r="L180" i="5"/>
  <c r="L179" i="5" s="1"/>
  <c r="K180" i="5"/>
  <c r="K179" i="5" s="1"/>
  <c r="J180" i="5"/>
  <c r="J179" i="5" s="1"/>
  <c r="I180" i="5"/>
  <c r="I179" i="5" s="1"/>
  <c r="L175" i="5"/>
  <c r="K175" i="5"/>
  <c r="J175" i="5"/>
  <c r="I175" i="5"/>
  <c r="L174" i="5"/>
  <c r="L173" i="5" s="1"/>
  <c r="K174" i="5"/>
  <c r="K173" i="5" s="1"/>
  <c r="J174" i="5"/>
  <c r="J173" i="5" s="1"/>
  <c r="I174" i="5"/>
  <c r="I173" i="5" s="1"/>
  <c r="L171" i="5"/>
  <c r="K171" i="5"/>
  <c r="J171" i="5"/>
  <c r="I171" i="5"/>
  <c r="L170" i="5"/>
  <c r="L169" i="5" s="1"/>
  <c r="K170" i="5"/>
  <c r="K169" i="5" s="1"/>
  <c r="J170" i="5"/>
  <c r="J169" i="5" s="1"/>
  <c r="J168" i="5" s="1"/>
  <c r="I170" i="5"/>
  <c r="I169" i="5" s="1"/>
  <c r="I168" i="5" s="1"/>
  <c r="L166" i="5"/>
  <c r="L165" i="5" s="1"/>
  <c r="K166" i="5"/>
  <c r="K165" i="5" s="1"/>
  <c r="J166" i="5"/>
  <c r="J165" i="5" s="1"/>
  <c r="I166" i="5"/>
  <c r="I165" i="5" s="1"/>
  <c r="L161" i="5"/>
  <c r="K161" i="5"/>
  <c r="J161" i="5"/>
  <c r="I161" i="5"/>
  <c r="L160" i="5"/>
  <c r="K160" i="5"/>
  <c r="J160" i="5"/>
  <c r="J159" i="5" s="1"/>
  <c r="J158" i="5" s="1"/>
  <c r="I160" i="5"/>
  <c r="I159" i="5" s="1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K147" i="5"/>
  <c r="J147" i="5"/>
  <c r="I147" i="5"/>
  <c r="L146" i="5"/>
  <c r="L145" i="5" s="1"/>
  <c r="K146" i="5"/>
  <c r="K145" i="5" s="1"/>
  <c r="J146" i="5"/>
  <c r="J145" i="5" s="1"/>
  <c r="I146" i="5"/>
  <c r="I145" i="5" s="1"/>
  <c r="L142" i="5"/>
  <c r="K142" i="5"/>
  <c r="J142" i="5"/>
  <c r="I142" i="5"/>
  <c r="L141" i="5"/>
  <c r="L140" i="5" s="1"/>
  <c r="K141" i="5"/>
  <c r="K140" i="5" s="1"/>
  <c r="J141" i="5"/>
  <c r="J140" i="5" s="1"/>
  <c r="J139" i="5" s="1"/>
  <c r="I141" i="5"/>
  <c r="I140" i="5" s="1"/>
  <c r="I139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J113" i="5" s="1"/>
  <c r="I116" i="5"/>
  <c r="I115" i="5" s="1"/>
  <c r="I114" i="5" s="1"/>
  <c r="I113" i="5" s="1"/>
  <c r="L110" i="5"/>
  <c r="K110" i="5"/>
  <c r="K109" i="5" s="1"/>
  <c r="J110" i="5"/>
  <c r="I110" i="5"/>
  <c r="L109" i="5"/>
  <c r="J109" i="5"/>
  <c r="I109" i="5"/>
  <c r="L106" i="5"/>
  <c r="L105" i="5" s="1"/>
  <c r="L104" i="5" s="1"/>
  <c r="K106" i="5"/>
  <c r="K105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J96" i="5"/>
  <c r="J95" i="5" s="1"/>
  <c r="J94" i="5" s="1"/>
  <c r="I96" i="5"/>
  <c r="I95" i="5" s="1"/>
  <c r="I94" i="5" s="1"/>
  <c r="L89" i="5"/>
  <c r="K89" i="5"/>
  <c r="K88" i="5" s="1"/>
  <c r="K87" i="5" s="1"/>
  <c r="K86" i="5" s="1"/>
  <c r="J89" i="5"/>
  <c r="I89" i="5"/>
  <c r="L88" i="5"/>
  <c r="J88" i="5"/>
  <c r="I88" i="5"/>
  <c r="L87" i="5"/>
  <c r="L86" i="5" s="1"/>
  <c r="J87" i="5"/>
  <c r="J86" i="5" s="1"/>
  <c r="I87" i="5"/>
  <c r="I86" i="5" s="1"/>
  <c r="L84" i="5"/>
  <c r="K84" i="5"/>
  <c r="J84" i="5"/>
  <c r="I84" i="5"/>
  <c r="L83" i="5"/>
  <c r="L82" i="5" s="1"/>
  <c r="K83" i="5"/>
  <c r="K82" i="5" s="1"/>
  <c r="J83" i="5"/>
  <c r="J82" i="5" s="1"/>
  <c r="I83" i="5"/>
  <c r="I82" i="5" s="1"/>
  <c r="L78" i="5"/>
  <c r="K78" i="5"/>
  <c r="J78" i="5"/>
  <c r="I78" i="5"/>
  <c r="L77" i="5"/>
  <c r="K77" i="5"/>
  <c r="J77" i="5"/>
  <c r="I77" i="5"/>
  <c r="L73" i="5"/>
  <c r="K73" i="5"/>
  <c r="J73" i="5"/>
  <c r="I73" i="5"/>
  <c r="L72" i="5"/>
  <c r="K72" i="5"/>
  <c r="J72" i="5"/>
  <c r="I72" i="5"/>
  <c r="L68" i="5"/>
  <c r="L67" i="5" s="1"/>
  <c r="L66" i="5" s="1"/>
  <c r="K68" i="5"/>
  <c r="K67" i="5" s="1"/>
  <c r="K66" i="5" s="1"/>
  <c r="J68" i="5"/>
  <c r="J67" i="5" s="1"/>
  <c r="J66" i="5" s="1"/>
  <c r="I68" i="5"/>
  <c r="I67" i="5" s="1"/>
  <c r="I66" i="5" s="1"/>
  <c r="L49" i="5"/>
  <c r="K49" i="5"/>
  <c r="K48" i="5" s="1"/>
  <c r="K47" i="5" s="1"/>
  <c r="K46" i="5" s="1"/>
  <c r="J49" i="5"/>
  <c r="I49" i="5"/>
  <c r="L48" i="5"/>
  <c r="J48" i="5"/>
  <c r="I48" i="5"/>
  <c r="L47" i="5"/>
  <c r="L46" i="5" s="1"/>
  <c r="J47" i="5"/>
  <c r="J46" i="5" s="1"/>
  <c r="I47" i="5"/>
  <c r="I46" i="5" s="1"/>
  <c r="L44" i="5"/>
  <c r="K44" i="5"/>
  <c r="J44" i="5"/>
  <c r="I44" i="5"/>
  <c r="L43" i="5"/>
  <c r="L42" i="5" s="1"/>
  <c r="K43" i="5"/>
  <c r="K42" i="5" s="1"/>
  <c r="J43" i="5"/>
  <c r="J42" i="5" s="1"/>
  <c r="I43" i="5"/>
  <c r="I42" i="5" s="1"/>
  <c r="L40" i="5"/>
  <c r="K40" i="5"/>
  <c r="J40" i="5"/>
  <c r="I40" i="5"/>
  <c r="L38" i="5"/>
  <c r="L37" i="5" s="1"/>
  <c r="L36" i="5" s="1"/>
  <c r="K38" i="5"/>
  <c r="K37" i="5" s="1"/>
  <c r="K36" i="5" s="1"/>
  <c r="J38" i="5"/>
  <c r="J37" i="5" s="1"/>
  <c r="J36" i="5" s="1"/>
  <c r="I38" i="5"/>
  <c r="I37" i="5" s="1"/>
  <c r="I36" i="5" s="1"/>
  <c r="I35" i="5" s="1"/>
  <c r="L365" i="4"/>
  <c r="K365" i="4"/>
  <c r="J365" i="4"/>
  <c r="I365" i="4"/>
  <c r="L364" i="4"/>
  <c r="K364" i="4"/>
  <c r="J364" i="4"/>
  <c r="I364" i="4"/>
  <c r="L362" i="4"/>
  <c r="K362" i="4"/>
  <c r="J362" i="4"/>
  <c r="J361" i="4" s="1"/>
  <c r="I362" i="4"/>
  <c r="I361" i="4" s="1"/>
  <c r="L361" i="4"/>
  <c r="K361" i="4"/>
  <c r="L359" i="4"/>
  <c r="L358" i="4" s="1"/>
  <c r="K359" i="4"/>
  <c r="K358" i="4" s="1"/>
  <c r="J359" i="4"/>
  <c r="J358" i="4" s="1"/>
  <c r="I359" i="4"/>
  <c r="I358" i="4" s="1"/>
  <c r="L355" i="4"/>
  <c r="K355" i="4"/>
  <c r="J355" i="4"/>
  <c r="J354" i="4" s="1"/>
  <c r="I355" i="4"/>
  <c r="L354" i="4"/>
  <c r="K354" i="4"/>
  <c r="I354" i="4"/>
  <c r="L351" i="4"/>
  <c r="K351" i="4"/>
  <c r="J351" i="4"/>
  <c r="J350" i="4" s="1"/>
  <c r="I351" i="4"/>
  <c r="I350" i="4" s="1"/>
  <c r="L350" i="4"/>
  <c r="K350" i="4"/>
  <c r="L347" i="4"/>
  <c r="L346" i="4" s="1"/>
  <c r="L336" i="4" s="1"/>
  <c r="K347" i="4"/>
  <c r="K346" i="4" s="1"/>
  <c r="K336" i="4" s="1"/>
  <c r="J347" i="4"/>
  <c r="J346" i="4" s="1"/>
  <c r="I347" i="4"/>
  <c r="I346" i="4" s="1"/>
  <c r="L343" i="4"/>
  <c r="K343" i="4"/>
  <c r="J343" i="4"/>
  <c r="I343" i="4"/>
  <c r="L340" i="4"/>
  <c r="K340" i="4"/>
  <c r="J340" i="4"/>
  <c r="I340" i="4"/>
  <c r="L338" i="4"/>
  <c r="K338" i="4"/>
  <c r="J338" i="4"/>
  <c r="J337" i="4" s="1"/>
  <c r="I338" i="4"/>
  <c r="I337" i="4" s="1"/>
  <c r="L337" i="4"/>
  <c r="K337" i="4"/>
  <c r="L333" i="4"/>
  <c r="K333" i="4"/>
  <c r="J333" i="4"/>
  <c r="J332" i="4" s="1"/>
  <c r="I333" i="4"/>
  <c r="I332" i="4" s="1"/>
  <c r="L332" i="4"/>
  <c r="K332" i="4"/>
  <c r="L330" i="4"/>
  <c r="L329" i="4" s="1"/>
  <c r="K330" i="4"/>
  <c r="K329" i="4" s="1"/>
  <c r="J330" i="4"/>
  <c r="J329" i="4" s="1"/>
  <c r="I330" i="4"/>
  <c r="I329" i="4" s="1"/>
  <c r="L327" i="4"/>
  <c r="K327" i="4"/>
  <c r="J327" i="4"/>
  <c r="I327" i="4"/>
  <c r="L326" i="4"/>
  <c r="K326" i="4"/>
  <c r="J326" i="4"/>
  <c r="I326" i="4"/>
  <c r="L323" i="4"/>
  <c r="K323" i="4"/>
  <c r="J323" i="4"/>
  <c r="J322" i="4" s="1"/>
  <c r="I323" i="4"/>
  <c r="I322" i="4" s="1"/>
  <c r="L322" i="4"/>
  <c r="K322" i="4"/>
  <c r="L319" i="4"/>
  <c r="L318" i="4" s="1"/>
  <c r="K319" i="4"/>
  <c r="K318" i="4" s="1"/>
  <c r="J319" i="4"/>
  <c r="J318" i="4" s="1"/>
  <c r="I319" i="4"/>
  <c r="I318" i="4" s="1"/>
  <c r="L315" i="4"/>
  <c r="K315" i="4"/>
  <c r="J315" i="4"/>
  <c r="I315" i="4"/>
  <c r="L314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L305" i="4" s="1"/>
  <c r="L304" i="4" s="1"/>
  <c r="L303" i="4" s="1"/>
  <c r="K306" i="4"/>
  <c r="K305" i="4" s="1"/>
  <c r="K304" i="4" s="1"/>
  <c r="K303" i="4" s="1"/>
  <c r="J306" i="4"/>
  <c r="J305" i="4" s="1"/>
  <c r="J304" i="4" s="1"/>
  <c r="I306" i="4"/>
  <c r="I305" i="4" s="1"/>
  <c r="L300" i="4"/>
  <c r="K300" i="4"/>
  <c r="J300" i="4"/>
  <c r="J299" i="4" s="1"/>
  <c r="I300" i="4"/>
  <c r="I299" i="4" s="1"/>
  <c r="L299" i="4"/>
  <c r="K299" i="4"/>
  <c r="L297" i="4"/>
  <c r="L296" i="4" s="1"/>
  <c r="K297" i="4"/>
  <c r="K296" i="4" s="1"/>
  <c r="J297" i="4"/>
  <c r="J296" i="4" s="1"/>
  <c r="I297" i="4"/>
  <c r="I296" i="4" s="1"/>
  <c r="L294" i="4"/>
  <c r="K294" i="4"/>
  <c r="J294" i="4"/>
  <c r="I294" i="4"/>
  <c r="L293" i="4"/>
  <c r="K293" i="4"/>
  <c r="J293" i="4"/>
  <c r="I293" i="4"/>
  <c r="L290" i="4"/>
  <c r="K290" i="4"/>
  <c r="J290" i="4"/>
  <c r="J289" i="4" s="1"/>
  <c r="I290" i="4"/>
  <c r="I289" i="4" s="1"/>
  <c r="L289" i="4"/>
  <c r="K289" i="4"/>
  <c r="L286" i="4"/>
  <c r="L285" i="4" s="1"/>
  <c r="K286" i="4"/>
  <c r="K285" i="4" s="1"/>
  <c r="J286" i="4"/>
  <c r="J285" i="4" s="1"/>
  <c r="I286" i="4"/>
  <c r="I285" i="4" s="1"/>
  <c r="L282" i="4"/>
  <c r="K282" i="4"/>
  <c r="J282" i="4"/>
  <c r="I282" i="4"/>
  <c r="L281" i="4"/>
  <c r="K281" i="4"/>
  <c r="J281" i="4"/>
  <c r="I281" i="4"/>
  <c r="L278" i="4"/>
  <c r="K278" i="4"/>
  <c r="J278" i="4"/>
  <c r="I278" i="4"/>
  <c r="L275" i="4"/>
  <c r="K275" i="4"/>
  <c r="J275" i="4"/>
  <c r="I275" i="4"/>
  <c r="L273" i="4"/>
  <c r="L272" i="4" s="1"/>
  <c r="L271" i="4" s="1"/>
  <c r="K273" i="4"/>
  <c r="K272" i="4" s="1"/>
  <c r="K271" i="4" s="1"/>
  <c r="J273" i="4"/>
  <c r="J272" i="4" s="1"/>
  <c r="J271" i="4" s="1"/>
  <c r="I273" i="4"/>
  <c r="I272" i="4" s="1"/>
  <c r="L268" i="4"/>
  <c r="L267" i="4" s="1"/>
  <c r="K268" i="4"/>
  <c r="K267" i="4" s="1"/>
  <c r="J268" i="4"/>
  <c r="J267" i="4" s="1"/>
  <c r="I268" i="4"/>
  <c r="I267" i="4" s="1"/>
  <c r="L265" i="4"/>
  <c r="K265" i="4"/>
  <c r="J265" i="4"/>
  <c r="I265" i="4"/>
  <c r="L264" i="4"/>
  <c r="K264" i="4"/>
  <c r="J264" i="4"/>
  <c r="I264" i="4"/>
  <c r="L262" i="4"/>
  <c r="K262" i="4"/>
  <c r="J262" i="4"/>
  <c r="J261" i="4" s="1"/>
  <c r="I262" i="4"/>
  <c r="I261" i="4" s="1"/>
  <c r="L261" i="4"/>
  <c r="K261" i="4"/>
  <c r="L258" i="4"/>
  <c r="L257" i="4" s="1"/>
  <c r="K258" i="4"/>
  <c r="K257" i="4" s="1"/>
  <c r="J258" i="4"/>
  <c r="J257" i="4" s="1"/>
  <c r="I258" i="4"/>
  <c r="I257" i="4" s="1"/>
  <c r="L254" i="4"/>
  <c r="K254" i="4"/>
  <c r="J254" i="4"/>
  <c r="I254" i="4"/>
  <c r="L253" i="4"/>
  <c r="K253" i="4"/>
  <c r="J253" i="4"/>
  <c r="I253" i="4"/>
  <c r="L250" i="4"/>
  <c r="K250" i="4"/>
  <c r="J250" i="4"/>
  <c r="J249" i="4" s="1"/>
  <c r="I250" i="4"/>
  <c r="I249" i="4" s="1"/>
  <c r="L249" i="4"/>
  <c r="K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L240" i="4"/>
  <c r="K240" i="4"/>
  <c r="J240" i="4"/>
  <c r="I240" i="4"/>
  <c r="L234" i="4"/>
  <c r="L233" i="4" s="1"/>
  <c r="L232" i="4" s="1"/>
  <c r="K234" i="4"/>
  <c r="K233" i="4" s="1"/>
  <c r="K232" i="4" s="1"/>
  <c r="J234" i="4"/>
  <c r="J233" i="4" s="1"/>
  <c r="J232" i="4" s="1"/>
  <c r="I234" i="4"/>
  <c r="I233" i="4" s="1"/>
  <c r="I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1" i="4"/>
  <c r="L220" i="4" s="1"/>
  <c r="K221" i="4"/>
  <c r="K220" i="4" s="1"/>
  <c r="J221" i="4"/>
  <c r="J220" i="4" s="1"/>
  <c r="I221" i="4"/>
  <c r="I220" i="4" s="1"/>
  <c r="L218" i="4"/>
  <c r="K218" i="4"/>
  <c r="J218" i="4"/>
  <c r="I218" i="4"/>
  <c r="L217" i="4"/>
  <c r="L216" i="4" s="1"/>
  <c r="K217" i="4"/>
  <c r="K216" i="4" s="1"/>
  <c r="J217" i="4"/>
  <c r="J216" i="4" s="1"/>
  <c r="I217" i="4"/>
  <c r="L211" i="4"/>
  <c r="K211" i="4"/>
  <c r="J211" i="4"/>
  <c r="I211" i="4"/>
  <c r="L210" i="4"/>
  <c r="L209" i="4" s="1"/>
  <c r="K210" i="4"/>
  <c r="K209" i="4" s="1"/>
  <c r="J210" i="4"/>
  <c r="J209" i="4" s="1"/>
  <c r="I210" i="4"/>
  <c r="I209" i="4" s="1"/>
  <c r="L207" i="4"/>
  <c r="K207" i="4"/>
  <c r="J207" i="4"/>
  <c r="I207" i="4"/>
  <c r="L206" i="4"/>
  <c r="K206" i="4"/>
  <c r="J206" i="4"/>
  <c r="I206" i="4"/>
  <c r="L202" i="4"/>
  <c r="K202" i="4"/>
  <c r="J202" i="4"/>
  <c r="J201" i="4" s="1"/>
  <c r="I202" i="4"/>
  <c r="I201" i="4" s="1"/>
  <c r="L201" i="4"/>
  <c r="K201" i="4"/>
  <c r="L196" i="4"/>
  <c r="L195" i="4" s="1"/>
  <c r="L186" i="4" s="1"/>
  <c r="L185" i="4" s="1"/>
  <c r="K196" i="4"/>
  <c r="K195" i="4" s="1"/>
  <c r="K186" i="4" s="1"/>
  <c r="J196" i="4"/>
  <c r="J195" i="4" s="1"/>
  <c r="I196" i="4"/>
  <c r="I195" i="4" s="1"/>
  <c r="L191" i="4"/>
  <c r="K191" i="4"/>
  <c r="J191" i="4"/>
  <c r="I191" i="4"/>
  <c r="L190" i="4"/>
  <c r="K190" i="4"/>
  <c r="J190" i="4"/>
  <c r="I190" i="4"/>
  <c r="L188" i="4"/>
  <c r="K188" i="4"/>
  <c r="J188" i="4"/>
  <c r="J187" i="4" s="1"/>
  <c r="I188" i="4"/>
  <c r="I187" i="4" s="1"/>
  <c r="L187" i="4"/>
  <c r="K187" i="4"/>
  <c r="L180" i="4"/>
  <c r="L179" i="4" s="1"/>
  <c r="K180" i="4"/>
  <c r="K179" i="4" s="1"/>
  <c r="J180" i="4"/>
  <c r="J179" i="4" s="1"/>
  <c r="I180" i="4"/>
  <c r="I179" i="4" s="1"/>
  <c r="L175" i="4"/>
  <c r="K175" i="4"/>
  <c r="J175" i="4"/>
  <c r="I175" i="4"/>
  <c r="L174" i="4"/>
  <c r="L173" i="4" s="1"/>
  <c r="K174" i="4"/>
  <c r="K173" i="4" s="1"/>
  <c r="J174" i="4"/>
  <c r="J173" i="4" s="1"/>
  <c r="I174" i="4"/>
  <c r="I173" i="4" s="1"/>
  <c r="L171" i="4"/>
  <c r="K171" i="4"/>
  <c r="J171" i="4"/>
  <c r="I171" i="4"/>
  <c r="L170" i="4"/>
  <c r="L169" i="4" s="1"/>
  <c r="L168" i="4" s="1"/>
  <c r="K170" i="4"/>
  <c r="K169" i="4" s="1"/>
  <c r="K168" i="4" s="1"/>
  <c r="J170" i="4"/>
  <c r="J169" i="4" s="1"/>
  <c r="J168" i="4" s="1"/>
  <c r="I170" i="4"/>
  <c r="I169" i="4" s="1"/>
  <c r="L166" i="4"/>
  <c r="L165" i="4" s="1"/>
  <c r="K166" i="4"/>
  <c r="K165" i="4" s="1"/>
  <c r="J166" i="4"/>
  <c r="J165" i="4" s="1"/>
  <c r="I166" i="4"/>
  <c r="I165" i="4" s="1"/>
  <c r="L161" i="4"/>
  <c r="K161" i="4"/>
  <c r="J161" i="4"/>
  <c r="I161" i="4"/>
  <c r="L160" i="4"/>
  <c r="L159" i="4" s="1"/>
  <c r="L158" i="4" s="1"/>
  <c r="K160" i="4"/>
  <c r="K159" i="4" s="1"/>
  <c r="K158" i="4" s="1"/>
  <c r="J160" i="4"/>
  <c r="J159" i="4" s="1"/>
  <c r="J158" i="4" s="1"/>
  <c r="I160" i="4"/>
  <c r="L155" i="4"/>
  <c r="L154" i="4" s="1"/>
  <c r="L153" i="4" s="1"/>
  <c r="K155" i="4"/>
  <c r="K154" i="4" s="1"/>
  <c r="K153" i="4" s="1"/>
  <c r="J155" i="4"/>
  <c r="J154" i="4" s="1"/>
  <c r="J153" i="4" s="1"/>
  <c r="I155" i="4"/>
  <c r="I154" i="4" s="1"/>
  <c r="I153" i="4" s="1"/>
  <c r="L151" i="4"/>
  <c r="L150" i="4" s="1"/>
  <c r="K151" i="4"/>
  <c r="K150" i="4" s="1"/>
  <c r="J151" i="4"/>
  <c r="J150" i="4" s="1"/>
  <c r="I151" i="4"/>
  <c r="I150" i="4" s="1"/>
  <c r="L147" i="4"/>
  <c r="K147" i="4"/>
  <c r="J147" i="4"/>
  <c r="I147" i="4"/>
  <c r="L146" i="4"/>
  <c r="L145" i="4" s="1"/>
  <c r="K146" i="4"/>
  <c r="K145" i="4" s="1"/>
  <c r="J146" i="4"/>
  <c r="J145" i="4" s="1"/>
  <c r="I146" i="4"/>
  <c r="I145" i="4" s="1"/>
  <c r="L142" i="4"/>
  <c r="K142" i="4"/>
  <c r="J142" i="4"/>
  <c r="I142" i="4"/>
  <c r="L141" i="4"/>
  <c r="L140" i="4" s="1"/>
  <c r="L139" i="4" s="1"/>
  <c r="K141" i="4"/>
  <c r="K140" i="4" s="1"/>
  <c r="K139" i="4" s="1"/>
  <c r="J141" i="4"/>
  <c r="J140" i="4" s="1"/>
  <c r="J139" i="4" s="1"/>
  <c r="I141" i="4"/>
  <c r="I140" i="4" s="1"/>
  <c r="L137" i="4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133" i="4"/>
  <c r="L132" i="4" s="1"/>
  <c r="L131" i="4" s="1"/>
  <c r="K133" i="4"/>
  <c r="K132" i="4" s="1"/>
  <c r="K131" i="4" s="1"/>
  <c r="J133" i="4"/>
  <c r="J132" i="4" s="1"/>
  <c r="J131" i="4" s="1"/>
  <c r="I133" i="4"/>
  <c r="I132" i="4" s="1"/>
  <c r="I131" i="4" s="1"/>
  <c r="L129" i="4"/>
  <c r="L128" i="4" s="1"/>
  <c r="L127" i="4" s="1"/>
  <c r="K129" i="4"/>
  <c r="K128" i="4" s="1"/>
  <c r="K127" i="4" s="1"/>
  <c r="J129" i="4"/>
  <c r="J128" i="4" s="1"/>
  <c r="J127" i="4" s="1"/>
  <c r="I129" i="4"/>
  <c r="I128" i="4" s="1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L113" i="4" s="1"/>
  <c r="K116" i="4"/>
  <c r="K115" i="4" s="1"/>
  <c r="K114" i="4" s="1"/>
  <c r="K113" i="4" s="1"/>
  <c r="J116" i="4"/>
  <c r="J115" i="4" s="1"/>
  <c r="J114" i="4" s="1"/>
  <c r="I116" i="4"/>
  <c r="I115" i="4" s="1"/>
  <c r="I114" i="4" s="1"/>
  <c r="L110" i="4"/>
  <c r="K110" i="4"/>
  <c r="J110" i="4"/>
  <c r="J109" i="4" s="1"/>
  <c r="I110" i="4"/>
  <c r="I109" i="4" s="1"/>
  <c r="L109" i="4"/>
  <c r="K109" i="4"/>
  <c r="L106" i="4"/>
  <c r="L105" i="4" s="1"/>
  <c r="L104" i="4" s="1"/>
  <c r="K106" i="4"/>
  <c r="K105" i="4" s="1"/>
  <c r="K104" i="4" s="1"/>
  <c r="J106" i="4"/>
  <c r="J105" i="4" s="1"/>
  <c r="J104" i="4" s="1"/>
  <c r="I106" i="4"/>
  <c r="I105" i="4" s="1"/>
  <c r="I104" i="4" s="1"/>
  <c r="L101" i="4"/>
  <c r="L100" i="4" s="1"/>
  <c r="L99" i="4" s="1"/>
  <c r="K101" i="4"/>
  <c r="K100" i="4" s="1"/>
  <c r="K99" i="4" s="1"/>
  <c r="J101" i="4"/>
  <c r="J100" i="4" s="1"/>
  <c r="J99" i="4" s="1"/>
  <c r="I101" i="4"/>
  <c r="I100" i="4" s="1"/>
  <c r="I99" i="4" s="1"/>
  <c r="L96" i="4"/>
  <c r="L95" i="4" s="1"/>
  <c r="L94" i="4" s="1"/>
  <c r="K96" i="4"/>
  <c r="K95" i="4" s="1"/>
  <c r="K94" i="4" s="1"/>
  <c r="K93" i="4" s="1"/>
  <c r="J96" i="4"/>
  <c r="J95" i="4" s="1"/>
  <c r="J94" i="4" s="1"/>
  <c r="I96" i="4"/>
  <c r="I95" i="4" s="1"/>
  <c r="I94" i="4" s="1"/>
  <c r="L89" i="4"/>
  <c r="K89" i="4"/>
  <c r="K88" i="4" s="1"/>
  <c r="K87" i="4" s="1"/>
  <c r="K86" i="4" s="1"/>
  <c r="J89" i="4"/>
  <c r="J88" i="4" s="1"/>
  <c r="J87" i="4" s="1"/>
  <c r="J86" i="4" s="1"/>
  <c r="I89" i="4"/>
  <c r="I88" i="4" s="1"/>
  <c r="I87" i="4" s="1"/>
  <c r="I86" i="4" s="1"/>
  <c r="L88" i="4"/>
  <c r="L87" i="4"/>
  <c r="L86" i="4" s="1"/>
  <c r="L84" i="4"/>
  <c r="K84" i="4"/>
  <c r="J84" i="4"/>
  <c r="I84" i="4"/>
  <c r="L83" i="4"/>
  <c r="L82" i="4" s="1"/>
  <c r="K83" i="4"/>
  <c r="K82" i="4" s="1"/>
  <c r="J83" i="4"/>
  <c r="J82" i="4" s="1"/>
  <c r="I83" i="4"/>
  <c r="I82" i="4" s="1"/>
  <c r="L78" i="4"/>
  <c r="K78" i="4"/>
  <c r="J78" i="4"/>
  <c r="I78" i="4"/>
  <c r="L77" i="4"/>
  <c r="K77" i="4"/>
  <c r="J77" i="4"/>
  <c r="I77" i="4"/>
  <c r="L73" i="4"/>
  <c r="K73" i="4"/>
  <c r="J73" i="4"/>
  <c r="J72" i="4" s="1"/>
  <c r="I73" i="4"/>
  <c r="I72" i="4" s="1"/>
  <c r="L72" i="4"/>
  <c r="K72" i="4"/>
  <c r="L68" i="4"/>
  <c r="L67" i="4" s="1"/>
  <c r="L66" i="4" s="1"/>
  <c r="L65" i="4" s="1"/>
  <c r="K68" i="4"/>
  <c r="K67" i="4" s="1"/>
  <c r="K66" i="4" s="1"/>
  <c r="J68" i="4"/>
  <c r="J67" i="4" s="1"/>
  <c r="I68" i="4"/>
  <c r="I67" i="4" s="1"/>
  <c r="L49" i="4"/>
  <c r="K49" i="4"/>
  <c r="K48" i="4" s="1"/>
  <c r="K47" i="4" s="1"/>
  <c r="K46" i="4" s="1"/>
  <c r="J49" i="4"/>
  <c r="J48" i="4" s="1"/>
  <c r="J47" i="4" s="1"/>
  <c r="J46" i="4" s="1"/>
  <c r="I49" i="4"/>
  <c r="I48" i="4" s="1"/>
  <c r="I47" i="4" s="1"/>
  <c r="I46" i="4" s="1"/>
  <c r="L48" i="4"/>
  <c r="L47" i="4"/>
  <c r="L46" i="4" s="1"/>
  <c r="L44" i="4"/>
  <c r="K44" i="4"/>
  <c r="J44" i="4"/>
  <c r="I44" i="4"/>
  <c r="L43" i="4"/>
  <c r="L42" i="4" s="1"/>
  <c r="K43" i="4"/>
  <c r="K42" i="4" s="1"/>
  <c r="J43" i="4"/>
  <c r="J42" i="4" s="1"/>
  <c r="I43" i="4"/>
  <c r="I42" i="4" s="1"/>
  <c r="L40" i="4"/>
  <c r="K40" i="4"/>
  <c r="J40" i="4"/>
  <c r="I40" i="4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I38" i="4"/>
  <c r="I37" i="4" s="1"/>
  <c r="I36" i="4" s="1"/>
  <c r="L365" i="3"/>
  <c r="L364" i="3" s="1"/>
  <c r="K365" i="3"/>
  <c r="J365" i="3"/>
  <c r="I365" i="3"/>
  <c r="K364" i="3"/>
  <c r="J364" i="3"/>
  <c r="I364" i="3"/>
  <c r="L362" i="3"/>
  <c r="K362" i="3"/>
  <c r="J362" i="3"/>
  <c r="J361" i="3" s="1"/>
  <c r="I362" i="3"/>
  <c r="I361" i="3" s="1"/>
  <c r="L361" i="3"/>
  <c r="K361" i="3"/>
  <c r="L359" i="3"/>
  <c r="L358" i="3" s="1"/>
  <c r="K359" i="3"/>
  <c r="K358" i="3" s="1"/>
  <c r="J359" i="3"/>
  <c r="I359" i="3"/>
  <c r="I358" i="3" s="1"/>
  <c r="J358" i="3"/>
  <c r="L355" i="3"/>
  <c r="K355" i="3"/>
  <c r="J355" i="3"/>
  <c r="I355" i="3"/>
  <c r="L354" i="3"/>
  <c r="K354" i="3"/>
  <c r="J354" i="3"/>
  <c r="I354" i="3"/>
  <c r="L351" i="3"/>
  <c r="K351" i="3"/>
  <c r="J351" i="3"/>
  <c r="J350" i="3" s="1"/>
  <c r="I351" i="3"/>
  <c r="I350" i="3" s="1"/>
  <c r="L350" i="3"/>
  <c r="K350" i="3"/>
  <c r="L347" i="3"/>
  <c r="L346" i="3" s="1"/>
  <c r="K347" i="3"/>
  <c r="K346" i="3" s="1"/>
  <c r="K336" i="3" s="1"/>
  <c r="J347" i="3"/>
  <c r="J346" i="3" s="1"/>
  <c r="I347" i="3"/>
  <c r="I346" i="3" s="1"/>
  <c r="L343" i="3"/>
  <c r="K343" i="3"/>
  <c r="J343" i="3"/>
  <c r="I343" i="3"/>
  <c r="L340" i="3"/>
  <c r="K340" i="3"/>
  <c r="J340" i="3"/>
  <c r="I340" i="3"/>
  <c r="L338" i="3"/>
  <c r="K338" i="3"/>
  <c r="J338" i="3"/>
  <c r="J337" i="3" s="1"/>
  <c r="J336" i="3" s="1"/>
  <c r="I338" i="3"/>
  <c r="I337" i="3" s="1"/>
  <c r="I336" i="3" s="1"/>
  <c r="L337" i="3"/>
  <c r="K337" i="3"/>
  <c r="L333" i="3"/>
  <c r="K333" i="3"/>
  <c r="J333" i="3"/>
  <c r="J332" i="3" s="1"/>
  <c r="I333" i="3"/>
  <c r="I332" i="3" s="1"/>
  <c r="L332" i="3"/>
  <c r="K332" i="3"/>
  <c r="L330" i="3"/>
  <c r="L329" i="3" s="1"/>
  <c r="K330" i="3"/>
  <c r="K329" i="3" s="1"/>
  <c r="J330" i="3"/>
  <c r="J329" i="3" s="1"/>
  <c r="I330" i="3"/>
  <c r="I329" i="3" s="1"/>
  <c r="L327" i="3"/>
  <c r="L326" i="3" s="1"/>
  <c r="K327" i="3"/>
  <c r="J327" i="3"/>
  <c r="I327" i="3"/>
  <c r="K326" i="3"/>
  <c r="J326" i="3"/>
  <c r="I326" i="3"/>
  <c r="L323" i="3"/>
  <c r="K323" i="3"/>
  <c r="J323" i="3"/>
  <c r="J322" i="3" s="1"/>
  <c r="I323" i="3"/>
  <c r="I322" i="3" s="1"/>
  <c r="L322" i="3"/>
  <c r="K322" i="3"/>
  <c r="L319" i="3"/>
  <c r="L318" i="3" s="1"/>
  <c r="K319" i="3"/>
  <c r="K318" i="3" s="1"/>
  <c r="J319" i="3"/>
  <c r="J318" i="3" s="1"/>
  <c r="I319" i="3"/>
  <c r="I318" i="3" s="1"/>
  <c r="L315" i="3"/>
  <c r="L314" i="3" s="1"/>
  <c r="K315" i="3"/>
  <c r="J315" i="3"/>
  <c r="I315" i="3"/>
  <c r="K314" i="3"/>
  <c r="J314" i="3"/>
  <c r="I314" i="3"/>
  <c r="L311" i="3"/>
  <c r="K311" i="3"/>
  <c r="J311" i="3"/>
  <c r="I311" i="3"/>
  <c r="L308" i="3"/>
  <c r="K308" i="3"/>
  <c r="J308" i="3"/>
  <c r="I308" i="3"/>
  <c r="L306" i="3"/>
  <c r="L305" i="3" s="1"/>
  <c r="L304" i="3" s="1"/>
  <c r="K306" i="3"/>
  <c r="K305" i="3" s="1"/>
  <c r="K304" i="3" s="1"/>
  <c r="J306" i="3"/>
  <c r="J305" i="3" s="1"/>
  <c r="J304" i="3" s="1"/>
  <c r="J303" i="3" s="1"/>
  <c r="I306" i="3"/>
  <c r="I305" i="3" s="1"/>
  <c r="L300" i="3"/>
  <c r="K300" i="3"/>
  <c r="J300" i="3"/>
  <c r="J299" i="3" s="1"/>
  <c r="I300" i="3"/>
  <c r="I299" i="3" s="1"/>
  <c r="L299" i="3"/>
  <c r="K299" i="3"/>
  <c r="L297" i="3"/>
  <c r="L296" i="3" s="1"/>
  <c r="K297" i="3"/>
  <c r="K296" i="3" s="1"/>
  <c r="J297" i="3"/>
  <c r="J296" i="3" s="1"/>
  <c r="I297" i="3"/>
  <c r="I296" i="3" s="1"/>
  <c r="L294" i="3"/>
  <c r="L293" i="3" s="1"/>
  <c r="K294" i="3"/>
  <c r="J294" i="3"/>
  <c r="I294" i="3"/>
  <c r="K293" i="3"/>
  <c r="J293" i="3"/>
  <c r="I293" i="3"/>
  <c r="L290" i="3"/>
  <c r="K290" i="3"/>
  <c r="J290" i="3"/>
  <c r="J289" i="3" s="1"/>
  <c r="I290" i="3"/>
  <c r="I289" i="3" s="1"/>
  <c r="L289" i="3"/>
  <c r="K289" i="3"/>
  <c r="L286" i="3"/>
  <c r="L285" i="3" s="1"/>
  <c r="K286" i="3"/>
  <c r="K285" i="3" s="1"/>
  <c r="J286" i="3"/>
  <c r="J285" i="3" s="1"/>
  <c r="I286" i="3"/>
  <c r="I285" i="3" s="1"/>
  <c r="L282" i="3"/>
  <c r="L281" i="3" s="1"/>
  <c r="K282" i="3"/>
  <c r="J282" i="3"/>
  <c r="I282" i="3"/>
  <c r="K281" i="3"/>
  <c r="J281" i="3"/>
  <c r="I281" i="3"/>
  <c r="L278" i="3"/>
  <c r="K278" i="3"/>
  <c r="J278" i="3"/>
  <c r="I278" i="3"/>
  <c r="L275" i="3"/>
  <c r="K275" i="3"/>
  <c r="J275" i="3"/>
  <c r="I275" i="3"/>
  <c r="L273" i="3"/>
  <c r="L272" i="3" s="1"/>
  <c r="K273" i="3"/>
  <c r="K272" i="3" s="1"/>
  <c r="K271" i="3" s="1"/>
  <c r="J273" i="3"/>
  <c r="J272" i="3" s="1"/>
  <c r="J271" i="3" s="1"/>
  <c r="I273" i="3"/>
  <c r="I272" i="3" s="1"/>
  <c r="I271" i="3" s="1"/>
  <c r="L268" i="3"/>
  <c r="L267" i="3" s="1"/>
  <c r="K268" i="3"/>
  <c r="K267" i="3" s="1"/>
  <c r="J268" i="3"/>
  <c r="J267" i="3" s="1"/>
  <c r="I268" i="3"/>
  <c r="I267" i="3" s="1"/>
  <c r="L265" i="3"/>
  <c r="L264" i="3" s="1"/>
  <c r="K265" i="3"/>
  <c r="J265" i="3"/>
  <c r="I265" i="3"/>
  <c r="K264" i="3"/>
  <c r="J264" i="3"/>
  <c r="I264" i="3"/>
  <c r="L262" i="3"/>
  <c r="K262" i="3"/>
  <c r="J262" i="3"/>
  <c r="J261" i="3" s="1"/>
  <c r="I262" i="3"/>
  <c r="I261" i="3" s="1"/>
  <c r="L261" i="3"/>
  <c r="K261" i="3"/>
  <c r="L258" i="3"/>
  <c r="L257" i="3" s="1"/>
  <c r="K258" i="3"/>
  <c r="K257" i="3" s="1"/>
  <c r="J258" i="3"/>
  <c r="J257" i="3" s="1"/>
  <c r="I258" i="3"/>
  <c r="I257" i="3" s="1"/>
  <c r="L254" i="3"/>
  <c r="L253" i="3" s="1"/>
  <c r="K254" i="3"/>
  <c r="J254" i="3"/>
  <c r="I254" i="3"/>
  <c r="K253" i="3"/>
  <c r="J253" i="3"/>
  <c r="I253" i="3"/>
  <c r="L250" i="3"/>
  <c r="K250" i="3"/>
  <c r="J250" i="3"/>
  <c r="J249" i="3" s="1"/>
  <c r="I250" i="3"/>
  <c r="I249" i="3" s="1"/>
  <c r="L249" i="3"/>
  <c r="K249" i="3"/>
  <c r="L246" i="3"/>
  <c r="K246" i="3"/>
  <c r="J246" i="3"/>
  <c r="I246" i="3"/>
  <c r="L243" i="3"/>
  <c r="K243" i="3"/>
  <c r="J243" i="3"/>
  <c r="I243" i="3"/>
  <c r="L241" i="3"/>
  <c r="L240" i="3" s="1"/>
  <c r="K241" i="3"/>
  <c r="J241" i="3"/>
  <c r="I241" i="3"/>
  <c r="K240" i="3"/>
  <c r="J240" i="3"/>
  <c r="I240" i="3"/>
  <c r="I239" i="3" s="1"/>
  <c r="I238" i="3" s="1"/>
  <c r="L234" i="3"/>
  <c r="L233" i="3" s="1"/>
  <c r="L232" i="3" s="1"/>
  <c r="K234" i="3"/>
  <c r="K233" i="3" s="1"/>
  <c r="K232" i="3" s="1"/>
  <c r="J234" i="3"/>
  <c r="J233" i="3" s="1"/>
  <c r="J232" i="3" s="1"/>
  <c r="I234" i="3"/>
  <c r="I233" i="3" s="1"/>
  <c r="I232" i="3" s="1"/>
  <c r="L230" i="3"/>
  <c r="L229" i="3" s="1"/>
  <c r="L228" i="3" s="1"/>
  <c r="K230" i="3"/>
  <c r="K229" i="3" s="1"/>
  <c r="K228" i="3" s="1"/>
  <c r="J230" i="3"/>
  <c r="J229" i="3" s="1"/>
  <c r="J228" i="3" s="1"/>
  <c r="I230" i="3"/>
  <c r="I229" i="3" s="1"/>
  <c r="I228" i="3" s="1"/>
  <c r="L221" i="3"/>
  <c r="L220" i="3" s="1"/>
  <c r="K221" i="3"/>
  <c r="K220" i="3" s="1"/>
  <c r="J221" i="3"/>
  <c r="J220" i="3" s="1"/>
  <c r="I221" i="3"/>
  <c r="I220" i="3" s="1"/>
  <c r="L218" i="3"/>
  <c r="L217" i="3" s="1"/>
  <c r="L216" i="3" s="1"/>
  <c r="K218" i="3"/>
  <c r="J218" i="3"/>
  <c r="I218" i="3"/>
  <c r="K217" i="3"/>
  <c r="K216" i="3" s="1"/>
  <c r="J217" i="3"/>
  <c r="J216" i="3" s="1"/>
  <c r="I217" i="3"/>
  <c r="L211" i="3"/>
  <c r="L210" i="3" s="1"/>
  <c r="L209" i="3" s="1"/>
  <c r="K211" i="3"/>
  <c r="J211" i="3"/>
  <c r="I211" i="3"/>
  <c r="K210" i="3"/>
  <c r="K209" i="3" s="1"/>
  <c r="J210" i="3"/>
  <c r="J209" i="3" s="1"/>
  <c r="I210" i="3"/>
  <c r="I209" i="3" s="1"/>
  <c r="L207" i="3"/>
  <c r="L206" i="3" s="1"/>
  <c r="K207" i="3"/>
  <c r="J207" i="3"/>
  <c r="I207" i="3"/>
  <c r="K206" i="3"/>
  <c r="J206" i="3"/>
  <c r="I206" i="3"/>
  <c r="L202" i="3"/>
  <c r="K202" i="3"/>
  <c r="J202" i="3"/>
  <c r="J201" i="3" s="1"/>
  <c r="I202" i="3"/>
  <c r="I201" i="3" s="1"/>
  <c r="L201" i="3"/>
  <c r="K201" i="3"/>
  <c r="L196" i="3"/>
  <c r="L195" i="3" s="1"/>
  <c r="K196" i="3"/>
  <c r="K195" i="3" s="1"/>
  <c r="K186" i="3" s="1"/>
  <c r="J196" i="3"/>
  <c r="J195" i="3" s="1"/>
  <c r="I196" i="3"/>
  <c r="I195" i="3" s="1"/>
  <c r="L191" i="3"/>
  <c r="L190" i="3" s="1"/>
  <c r="K191" i="3"/>
  <c r="J191" i="3"/>
  <c r="I191" i="3"/>
  <c r="K190" i="3"/>
  <c r="J190" i="3"/>
  <c r="I190" i="3"/>
  <c r="L188" i="3"/>
  <c r="K188" i="3"/>
  <c r="J188" i="3"/>
  <c r="J187" i="3" s="1"/>
  <c r="I188" i="3"/>
  <c r="I187" i="3" s="1"/>
  <c r="L187" i="3"/>
  <c r="K187" i="3"/>
  <c r="L180" i="3"/>
  <c r="L179" i="3" s="1"/>
  <c r="K180" i="3"/>
  <c r="K179" i="3" s="1"/>
  <c r="J180" i="3"/>
  <c r="J179" i="3" s="1"/>
  <c r="I180" i="3"/>
  <c r="I179" i="3" s="1"/>
  <c r="L175" i="3"/>
  <c r="L174" i="3" s="1"/>
  <c r="L173" i="3" s="1"/>
  <c r="K175" i="3"/>
  <c r="J175" i="3"/>
  <c r="I175" i="3"/>
  <c r="K174" i="3"/>
  <c r="K173" i="3" s="1"/>
  <c r="J174" i="3"/>
  <c r="J173" i="3" s="1"/>
  <c r="I174" i="3"/>
  <c r="L171" i="3"/>
  <c r="L170" i="3" s="1"/>
  <c r="L169" i="3" s="1"/>
  <c r="K171" i="3"/>
  <c r="J171" i="3"/>
  <c r="I171" i="3"/>
  <c r="K170" i="3"/>
  <c r="K169" i="3" s="1"/>
  <c r="K168" i="3" s="1"/>
  <c r="J170" i="3"/>
  <c r="J169" i="3" s="1"/>
  <c r="J168" i="3" s="1"/>
  <c r="I170" i="3"/>
  <c r="I169" i="3" s="1"/>
  <c r="L166" i="3"/>
  <c r="L165" i="3" s="1"/>
  <c r="K166" i="3"/>
  <c r="K165" i="3" s="1"/>
  <c r="J166" i="3"/>
  <c r="J165" i="3" s="1"/>
  <c r="I166" i="3"/>
  <c r="I165" i="3" s="1"/>
  <c r="L161" i="3"/>
  <c r="L160" i="3" s="1"/>
  <c r="K161" i="3"/>
  <c r="J161" i="3"/>
  <c r="I161" i="3"/>
  <c r="K160" i="3"/>
  <c r="K159" i="3" s="1"/>
  <c r="K158" i="3" s="1"/>
  <c r="J160" i="3"/>
  <c r="J159" i="3" s="1"/>
  <c r="J158" i="3" s="1"/>
  <c r="I160" i="3"/>
  <c r="I159" i="3" s="1"/>
  <c r="I158" i="3" s="1"/>
  <c r="L155" i="3"/>
  <c r="L154" i="3" s="1"/>
  <c r="L153" i="3" s="1"/>
  <c r="K155" i="3"/>
  <c r="K154" i="3" s="1"/>
  <c r="K153" i="3" s="1"/>
  <c r="J155" i="3"/>
  <c r="J154" i="3" s="1"/>
  <c r="J153" i="3" s="1"/>
  <c r="I155" i="3"/>
  <c r="I154" i="3" s="1"/>
  <c r="I153" i="3" s="1"/>
  <c r="L151" i="3"/>
  <c r="L150" i="3" s="1"/>
  <c r="K151" i="3"/>
  <c r="K150" i="3" s="1"/>
  <c r="J151" i="3"/>
  <c r="J150" i="3" s="1"/>
  <c r="I151" i="3"/>
  <c r="I150" i="3" s="1"/>
  <c r="L147" i="3"/>
  <c r="L146" i="3" s="1"/>
  <c r="L145" i="3" s="1"/>
  <c r="K147" i="3"/>
  <c r="J147" i="3"/>
  <c r="I147" i="3"/>
  <c r="K146" i="3"/>
  <c r="K145" i="3" s="1"/>
  <c r="J146" i="3"/>
  <c r="J145" i="3" s="1"/>
  <c r="I146" i="3"/>
  <c r="I145" i="3" s="1"/>
  <c r="L142" i="3"/>
  <c r="L141" i="3" s="1"/>
  <c r="L140" i="3" s="1"/>
  <c r="L139" i="3" s="1"/>
  <c r="K142" i="3"/>
  <c r="J142" i="3"/>
  <c r="I142" i="3"/>
  <c r="K141" i="3"/>
  <c r="K140" i="3" s="1"/>
  <c r="K139" i="3" s="1"/>
  <c r="J141" i="3"/>
  <c r="J140" i="3" s="1"/>
  <c r="J139" i="3" s="1"/>
  <c r="I141" i="3"/>
  <c r="I140" i="3" s="1"/>
  <c r="I139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 s="1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 s="1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 s="1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 s="1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 s="1"/>
  <c r="I119" i="3" s="1"/>
  <c r="L116" i="3"/>
  <c r="L115" i="3" s="1"/>
  <c r="L114" i="3" s="1"/>
  <c r="K116" i="3"/>
  <c r="K115" i="3" s="1"/>
  <c r="K114" i="3" s="1"/>
  <c r="J116" i="3"/>
  <c r="J115" i="3" s="1"/>
  <c r="J114" i="3" s="1"/>
  <c r="I116" i="3"/>
  <c r="I115" i="3" s="1"/>
  <c r="I114" i="3" s="1"/>
  <c r="I113" i="3" s="1"/>
  <c r="L110" i="3"/>
  <c r="K110" i="3"/>
  <c r="K109" i="3" s="1"/>
  <c r="J110" i="3"/>
  <c r="J109" i="3" s="1"/>
  <c r="I110" i="3"/>
  <c r="I109" i="3" s="1"/>
  <c r="L109" i="3"/>
  <c r="L106" i="3"/>
  <c r="L105" i="3" s="1"/>
  <c r="L104" i="3" s="1"/>
  <c r="K106" i="3"/>
  <c r="K105" i="3" s="1"/>
  <c r="J106" i="3"/>
  <c r="J105" i="3" s="1"/>
  <c r="I106" i="3"/>
  <c r="I105" i="3" s="1"/>
  <c r="L101" i="3"/>
  <c r="L100" i="3" s="1"/>
  <c r="L99" i="3" s="1"/>
  <c r="K101" i="3"/>
  <c r="K100" i="3" s="1"/>
  <c r="K99" i="3" s="1"/>
  <c r="J101" i="3"/>
  <c r="J100" i="3" s="1"/>
  <c r="J99" i="3" s="1"/>
  <c r="I101" i="3"/>
  <c r="I100" i="3" s="1"/>
  <c r="I99" i="3" s="1"/>
  <c r="L96" i="3"/>
  <c r="L95" i="3" s="1"/>
  <c r="L94" i="3" s="1"/>
  <c r="L93" i="3" s="1"/>
  <c r="K96" i="3"/>
  <c r="K95" i="3" s="1"/>
  <c r="K94" i="3" s="1"/>
  <c r="J96" i="3"/>
  <c r="J95" i="3" s="1"/>
  <c r="J94" i="3" s="1"/>
  <c r="I96" i="3"/>
  <c r="I95" i="3" s="1"/>
  <c r="I94" i="3" s="1"/>
  <c r="L89" i="3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8" i="3"/>
  <c r="L87" i="3" s="1"/>
  <c r="L86" i="3" s="1"/>
  <c r="L84" i="3"/>
  <c r="L83" i="3" s="1"/>
  <c r="L82" i="3" s="1"/>
  <c r="K84" i="3"/>
  <c r="J84" i="3"/>
  <c r="I84" i="3"/>
  <c r="K83" i="3"/>
  <c r="K82" i="3" s="1"/>
  <c r="J83" i="3"/>
  <c r="J82" i="3" s="1"/>
  <c r="I83" i="3"/>
  <c r="I82" i="3" s="1"/>
  <c r="L78" i="3"/>
  <c r="L77" i="3" s="1"/>
  <c r="K78" i="3"/>
  <c r="J78" i="3"/>
  <c r="I78" i="3"/>
  <c r="K77" i="3"/>
  <c r="J77" i="3"/>
  <c r="I77" i="3"/>
  <c r="L73" i="3"/>
  <c r="K73" i="3"/>
  <c r="J73" i="3"/>
  <c r="J72" i="3" s="1"/>
  <c r="I73" i="3"/>
  <c r="I72" i="3" s="1"/>
  <c r="L72" i="3"/>
  <c r="K72" i="3"/>
  <c r="L68" i="3"/>
  <c r="L67" i="3" s="1"/>
  <c r="L66" i="3" s="1"/>
  <c r="L65" i="3" s="1"/>
  <c r="K68" i="3"/>
  <c r="K67" i="3" s="1"/>
  <c r="K66" i="3" s="1"/>
  <c r="J68" i="3"/>
  <c r="J67" i="3" s="1"/>
  <c r="I68" i="3"/>
  <c r="I67" i="3" s="1"/>
  <c r="I66" i="3" s="1"/>
  <c r="L49" i="3"/>
  <c r="K49" i="3"/>
  <c r="K48" i="3" s="1"/>
  <c r="K47" i="3" s="1"/>
  <c r="K46" i="3" s="1"/>
  <c r="J49" i="3"/>
  <c r="J48" i="3" s="1"/>
  <c r="J47" i="3" s="1"/>
  <c r="J46" i="3" s="1"/>
  <c r="I49" i="3"/>
  <c r="I48" i="3" s="1"/>
  <c r="I47" i="3" s="1"/>
  <c r="I46" i="3" s="1"/>
  <c r="L48" i="3"/>
  <c r="L47" i="3" s="1"/>
  <c r="L46" i="3" s="1"/>
  <c r="L44" i="3"/>
  <c r="L43" i="3" s="1"/>
  <c r="L42" i="3" s="1"/>
  <c r="K44" i="3"/>
  <c r="J44" i="3"/>
  <c r="I44" i="3"/>
  <c r="K43" i="3"/>
  <c r="K42" i="3" s="1"/>
  <c r="J43" i="3"/>
  <c r="J42" i="3" s="1"/>
  <c r="I43" i="3"/>
  <c r="I42" i="3" s="1"/>
  <c r="L40" i="3"/>
  <c r="K40" i="3"/>
  <c r="J40" i="3"/>
  <c r="I40" i="3"/>
  <c r="L38" i="3"/>
  <c r="L37" i="3" s="1"/>
  <c r="L36" i="3" s="1"/>
  <c r="L35" i="3" s="1"/>
  <c r="K38" i="3"/>
  <c r="K37" i="3" s="1"/>
  <c r="K36" i="3" s="1"/>
  <c r="K35" i="3" s="1"/>
  <c r="J38" i="3"/>
  <c r="J37" i="3" s="1"/>
  <c r="J36" i="3" s="1"/>
  <c r="J35" i="3" s="1"/>
  <c r="I38" i="3"/>
  <c r="I37" i="3" s="1"/>
  <c r="I36" i="3" s="1"/>
  <c r="I35" i="3" s="1"/>
  <c r="L365" i="2"/>
  <c r="L364" i="2" s="1"/>
  <c r="K365" i="2"/>
  <c r="J365" i="2"/>
  <c r="I365" i="2"/>
  <c r="I364" i="2" s="1"/>
  <c r="K364" i="2"/>
  <c r="J364" i="2"/>
  <c r="L362" i="2"/>
  <c r="K362" i="2"/>
  <c r="K361" i="2" s="1"/>
  <c r="J362" i="2"/>
  <c r="J361" i="2" s="1"/>
  <c r="I362" i="2"/>
  <c r="I361" i="2" s="1"/>
  <c r="L361" i="2"/>
  <c r="L359" i="2"/>
  <c r="L358" i="2" s="1"/>
  <c r="K359" i="2"/>
  <c r="K358" i="2" s="1"/>
  <c r="J359" i="2"/>
  <c r="J358" i="2" s="1"/>
  <c r="I359" i="2"/>
  <c r="I358" i="2"/>
  <c r="L355" i="2"/>
  <c r="K355" i="2"/>
  <c r="J355" i="2"/>
  <c r="I355" i="2"/>
  <c r="I354" i="2" s="1"/>
  <c r="L354" i="2"/>
  <c r="K354" i="2"/>
  <c r="J354" i="2"/>
  <c r="L351" i="2"/>
  <c r="K351" i="2"/>
  <c r="K350" i="2" s="1"/>
  <c r="J351" i="2"/>
  <c r="J350" i="2" s="1"/>
  <c r="I351" i="2"/>
  <c r="I350" i="2" s="1"/>
  <c r="L350" i="2"/>
  <c r="L347" i="2"/>
  <c r="L346" i="2" s="1"/>
  <c r="L336" i="2" s="1"/>
  <c r="K347" i="2"/>
  <c r="K346" i="2" s="1"/>
  <c r="J347" i="2"/>
  <c r="J346" i="2" s="1"/>
  <c r="I347" i="2"/>
  <c r="I346" i="2"/>
  <c r="L343" i="2"/>
  <c r="K343" i="2"/>
  <c r="J343" i="2"/>
  <c r="I343" i="2"/>
  <c r="L340" i="2"/>
  <c r="K340" i="2"/>
  <c r="J340" i="2"/>
  <c r="I340" i="2"/>
  <c r="L338" i="2"/>
  <c r="K338" i="2"/>
  <c r="K337" i="2" s="1"/>
  <c r="J338" i="2"/>
  <c r="J337" i="2" s="1"/>
  <c r="J336" i="2" s="1"/>
  <c r="I338" i="2"/>
  <c r="I337" i="2" s="1"/>
  <c r="I336" i="2" s="1"/>
  <c r="L337" i="2"/>
  <c r="K336" i="2"/>
  <c r="L333" i="2"/>
  <c r="K333" i="2"/>
  <c r="K332" i="2" s="1"/>
  <c r="J333" i="2"/>
  <c r="J332" i="2" s="1"/>
  <c r="I333" i="2"/>
  <c r="I332" i="2" s="1"/>
  <c r="L332" i="2"/>
  <c r="L330" i="2"/>
  <c r="L329" i="2" s="1"/>
  <c r="K330" i="2"/>
  <c r="K329" i="2" s="1"/>
  <c r="J330" i="2"/>
  <c r="J329" i="2" s="1"/>
  <c r="I330" i="2"/>
  <c r="I329" i="2"/>
  <c r="L327" i="2"/>
  <c r="L326" i="2" s="1"/>
  <c r="K327" i="2"/>
  <c r="J327" i="2"/>
  <c r="I327" i="2"/>
  <c r="I326" i="2" s="1"/>
  <c r="K326" i="2"/>
  <c r="J326" i="2"/>
  <c r="L323" i="2"/>
  <c r="K323" i="2"/>
  <c r="K322" i="2" s="1"/>
  <c r="J323" i="2"/>
  <c r="J322" i="2" s="1"/>
  <c r="I323" i="2"/>
  <c r="I322" i="2" s="1"/>
  <c r="L322" i="2"/>
  <c r="L319" i="2"/>
  <c r="L318" i="2" s="1"/>
  <c r="K319" i="2"/>
  <c r="K318" i="2" s="1"/>
  <c r="J319" i="2"/>
  <c r="J318" i="2" s="1"/>
  <c r="I319" i="2"/>
  <c r="I318" i="2"/>
  <c r="L315" i="2"/>
  <c r="K315" i="2"/>
  <c r="J315" i="2"/>
  <c r="I315" i="2"/>
  <c r="I314" i="2" s="1"/>
  <c r="L314" i="2"/>
  <c r="K314" i="2"/>
  <c r="J314" i="2"/>
  <c r="L311" i="2"/>
  <c r="K311" i="2"/>
  <c r="J311" i="2"/>
  <c r="I311" i="2"/>
  <c r="L308" i="2"/>
  <c r="K308" i="2"/>
  <c r="J308" i="2"/>
  <c r="I308" i="2"/>
  <c r="L306" i="2"/>
  <c r="L305" i="2" s="1"/>
  <c r="L304" i="2" s="1"/>
  <c r="K306" i="2"/>
  <c r="K305" i="2" s="1"/>
  <c r="K304" i="2" s="1"/>
  <c r="K303" i="2" s="1"/>
  <c r="J306" i="2"/>
  <c r="J305" i="2" s="1"/>
  <c r="I306" i="2"/>
  <c r="I305" i="2"/>
  <c r="I304" i="2" s="1"/>
  <c r="I303" i="2" s="1"/>
  <c r="L300" i="2"/>
  <c r="K300" i="2"/>
  <c r="K299" i="2" s="1"/>
  <c r="J300" i="2"/>
  <c r="J299" i="2" s="1"/>
  <c r="I300" i="2"/>
  <c r="I299" i="2" s="1"/>
  <c r="L299" i="2"/>
  <c r="L297" i="2"/>
  <c r="L296" i="2" s="1"/>
  <c r="K297" i="2"/>
  <c r="K296" i="2" s="1"/>
  <c r="J297" i="2"/>
  <c r="J296" i="2" s="1"/>
  <c r="I297" i="2"/>
  <c r="I296" i="2"/>
  <c r="L294" i="2"/>
  <c r="K294" i="2"/>
  <c r="J294" i="2"/>
  <c r="I294" i="2"/>
  <c r="I293" i="2" s="1"/>
  <c r="L293" i="2"/>
  <c r="K293" i="2"/>
  <c r="J293" i="2"/>
  <c r="L290" i="2"/>
  <c r="K290" i="2"/>
  <c r="K289" i="2" s="1"/>
  <c r="J290" i="2"/>
  <c r="J289" i="2" s="1"/>
  <c r="I290" i="2"/>
  <c r="I289" i="2" s="1"/>
  <c r="L289" i="2"/>
  <c r="L286" i="2"/>
  <c r="L285" i="2" s="1"/>
  <c r="K286" i="2"/>
  <c r="K285" i="2" s="1"/>
  <c r="J286" i="2"/>
  <c r="J285" i="2" s="1"/>
  <c r="I286" i="2"/>
  <c r="I285" i="2"/>
  <c r="L282" i="2"/>
  <c r="K282" i="2"/>
  <c r="J282" i="2"/>
  <c r="I282" i="2"/>
  <c r="I281" i="2" s="1"/>
  <c r="L281" i="2"/>
  <c r="K281" i="2"/>
  <c r="J281" i="2"/>
  <c r="L278" i="2"/>
  <c r="K278" i="2"/>
  <c r="J278" i="2"/>
  <c r="I278" i="2"/>
  <c r="L275" i="2"/>
  <c r="K275" i="2"/>
  <c r="J275" i="2"/>
  <c r="I275" i="2"/>
  <c r="L273" i="2"/>
  <c r="L272" i="2" s="1"/>
  <c r="L271" i="2" s="1"/>
  <c r="K273" i="2"/>
  <c r="K272" i="2" s="1"/>
  <c r="K271" i="2" s="1"/>
  <c r="J273" i="2"/>
  <c r="J272" i="2" s="1"/>
  <c r="I273" i="2"/>
  <c r="I272" i="2"/>
  <c r="L268" i="2"/>
  <c r="L267" i="2" s="1"/>
  <c r="K268" i="2"/>
  <c r="K267" i="2" s="1"/>
  <c r="J268" i="2"/>
  <c r="J267" i="2" s="1"/>
  <c r="I268" i="2"/>
  <c r="I267" i="2"/>
  <c r="L265" i="2"/>
  <c r="L264" i="2" s="1"/>
  <c r="K265" i="2"/>
  <c r="J265" i="2"/>
  <c r="I265" i="2"/>
  <c r="I264" i="2" s="1"/>
  <c r="K264" i="2"/>
  <c r="J264" i="2"/>
  <c r="L262" i="2"/>
  <c r="K262" i="2"/>
  <c r="K261" i="2" s="1"/>
  <c r="J262" i="2"/>
  <c r="J261" i="2" s="1"/>
  <c r="I262" i="2"/>
  <c r="I261" i="2" s="1"/>
  <c r="I239" i="2" s="1"/>
  <c r="L261" i="2"/>
  <c r="L258" i="2"/>
  <c r="L257" i="2" s="1"/>
  <c r="K258" i="2"/>
  <c r="K257" i="2" s="1"/>
  <c r="J258" i="2"/>
  <c r="J257" i="2" s="1"/>
  <c r="I258" i="2"/>
  <c r="I257" i="2"/>
  <c r="L254" i="2"/>
  <c r="K254" i="2"/>
  <c r="J254" i="2"/>
  <c r="I254" i="2"/>
  <c r="I253" i="2" s="1"/>
  <c r="L253" i="2"/>
  <c r="K253" i="2"/>
  <c r="J253" i="2"/>
  <c r="L250" i="2"/>
  <c r="K250" i="2"/>
  <c r="K249" i="2" s="1"/>
  <c r="J250" i="2"/>
  <c r="J249" i="2" s="1"/>
  <c r="I250" i="2"/>
  <c r="L249" i="2"/>
  <c r="I249" i="2"/>
  <c r="L246" i="2"/>
  <c r="K246" i="2"/>
  <c r="J246" i="2"/>
  <c r="I246" i="2"/>
  <c r="L243" i="2"/>
  <c r="K243" i="2"/>
  <c r="J243" i="2"/>
  <c r="I243" i="2"/>
  <c r="L241" i="2"/>
  <c r="L240" i="2" s="1"/>
  <c r="L239" i="2" s="1"/>
  <c r="K241" i="2"/>
  <c r="J241" i="2"/>
  <c r="I241" i="2"/>
  <c r="I240" i="2" s="1"/>
  <c r="K240" i="2"/>
  <c r="K239" i="2" s="1"/>
  <c r="J240" i="2"/>
  <c r="L234" i="2"/>
  <c r="L233" i="2" s="1"/>
  <c r="K234" i="2"/>
  <c r="K233" i="2" s="1"/>
  <c r="K232" i="2" s="1"/>
  <c r="J234" i="2"/>
  <c r="J233" i="2" s="1"/>
  <c r="J232" i="2" s="1"/>
  <c r="I234" i="2"/>
  <c r="I233" i="2"/>
  <c r="L232" i="2"/>
  <c r="I232" i="2"/>
  <c r="L230" i="2"/>
  <c r="L229" i="2" s="1"/>
  <c r="L228" i="2" s="1"/>
  <c r="K230" i="2"/>
  <c r="K229" i="2" s="1"/>
  <c r="K228" i="2" s="1"/>
  <c r="J230" i="2"/>
  <c r="J229" i="2" s="1"/>
  <c r="J228" i="2" s="1"/>
  <c r="I230" i="2"/>
  <c r="I229" i="2"/>
  <c r="I228" i="2" s="1"/>
  <c r="L221" i="2"/>
  <c r="L220" i="2" s="1"/>
  <c r="K221" i="2"/>
  <c r="K220" i="2" s="1"/>
  <c r="J221" i="2"/>
  <c r="J220" i="2" s="1"/>
  <c r="I221" i="2"/>
  <c r="I220" i="2"/>
  <c r="L218" i="2"/>
  <c r="K218" i="2"/>
  <c r="J218" i="2"/>
  <c r="I218" i="2"/>
  <c r="I217" i="2" s="1"/>
  <c r="L217" i="2"/>
  <c r="K217" i="2"/>
  <c r="K216" i="2" s="1"/>
  <c r="J217" i="2"/>
  <c r="J216" i="2" s="1"/>
  <c r="I216" i="2"/>
  <c r="L211" i="2"/>
  <c r="K211" i="2"/>
  <c r="J211" i="2"/>
  <c r="I211" i="2"/>
  <c r="I210" i="2" s="1"/>
  <c r="L210" i="2"/>
  <c r="L209" i="2" s="1"/>
  <c r="K210" i="2"/>
  <c r="K209" i="2" s="1"/>
  <c r="J210" i="2"/>
  <c r="J209" i="2" s="1"/>
  <c r="I209" i="2"/>
  <c r="L207" i="2"/>
  <c r="L206" i="2" s="1"/>
  <c r="K207" i="2"/>
  <c r="J207" i="2"/>
  <c r="I207" i="2"/>
  <c r="I206" i="2" s="1"/>
  <c r="K206" i="2"/>
  <c r="J206" i="2"/>
  <c r="L202" i="2"/>
  <c r="K202" i="2"/>
  <c r="K201" i="2" s="1"/>
  <c r="J202" i="2"/>
  <c r="J201" i="2" s="1"/>
  <c r="I202" i="2"/>
  <c r="L201" i="2"/>
  <c r="L186" i="2" s="1"/>
  <c r="I201" i="2"/>
  <c r="L196" i="2"/>
  <c r="L195" i="2" s="1"/>
  <c r="K196" i="2"/>
  <c r="K195" i="2" s="1"/>
  <c r="J196" i="2"/>
  <c r="J195" i="2" s="1"/>
  <c r="I196" i="2"/>
  <c r="I195" i="2"/>
  <c r="L191" i="2"/>
  <c r="K191" i="2"/>
  <c r="J191" i="2"/>
  <c r="I191" i="2"/>
  <c r="I190" i="2" s="1"/>
  <c r="L190" i="2"/>
  <c r="K190" i="2"/>
  <c r="J190" i="2"/>
  <c r="L188" i="2"/>
  <c r="K188" i="2"/>
  <c r="K187" i="2" s="1"/>
  <c r="J188" i="2"/>
  <c r="J187" i="2" s="1"/>
  <c r="J186" i="2" s="1"/>
  <c r="J185" i="2" s="1"/>
  <c r="I188" i="2"/>
  <c r="L187" i="2"/>
  <c r="I187" i="2"/>
  <c r="K186" i="2"/>
  <c r="K185" i="2" s="1"/>
  <c r="L180" i="2"/>
  <c r="L179" i="2" s="1"/>
  <c r="K180" i="2"/>
  <c r="K179" i="2" s="1"/>
  <c r="J180" i="2"/>
  <c r="J179" i="2" s="1"/>
  <c r="I180" i="2"/>
  <c r="I179" i="2"/>
  <c r="L175" i="2"/>
  <c r="K175" i="2"/>
  <c r="J175" i="2"/>
  <c r="I175" i="2"/>
  <c r="I174" i="2" s="1"/>
  <c r="L174" i="2"/>
  <c r="L173" i="2" s="1"/>
  <c r="K174" i="2"/>
  <c r="J174" i="2"/>
  <c r="I173" i="2"/>
  <c r="L171" i="2"/>
  <c r="L170" i="2" s="1"/>
  <c r="L169" i="2" s="1"/>
  <c r="L168" i="2" s="1"/>
  <c r="K171" i="2"/>
  <c r="J171" i="2"/>
  <c r="I171" i="2"/>
  <c r="I170" i="2" s="1"/>
  <c r="K170" i="2"/>
  <c r="K169" i="2" s="1"/>
  <c r="J170" i="2"/>
  <c r="J169" i="2" s="1"/>
  <c r="I169" i="2"/>
  <c r="I168" i="2"/>
  <c r="L166" i="2"/>
  <c r="L165" i="2" s="1"/>
  <c r="K166" i="2"/>
  <c r="K165" i="2" s="1"/>
  <c r="J166" i="2"/>
  <c r="J165" i="2" s="1"/>
  <c r="I166" i="2"/>
  <c r="I165" i="2"/>
  <c r="L161" i="2"/>
  <c r="K161" i="2"/>
  <c r="J161" i="2"/>
  <c r="I161" i="2"/>
  <c r="I160" i="2" s="1"/>
  <c r="L160" i="2"/>
  <c r="K160" i="2"/>
  <c r="K159" i="2" s="1"/>
  <c r="K158" i="2" s="1"/>
  <c r="J160" i="2"/>
  <c r="I159" i="2"/>
  <c r="I158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/>
  <c r="I153" i="2" s="1"/>
  <c r="L151" i="2"/>
  <c r="L150" i="2" s="1"/>
  <c r="K151" i="2"/>
  <c r="K150" i="2" s="1"/>
  <c r="J151" i="2"/>
  <c r="J150" i="2" s="1"/>
  <c r="I151" i="2"/>
  <c r="I150" i="2"/>
  <c r="L147" i="2"/>
  <c r="L146" i="2" s="1"/>
  <c r="L145" i="2" s="1"/>
  <c r="K147" i="2"/>
  <c r="J147" i="2"/>
  <c r="I147" i="2"/>
  <c r="I146" i="2" s="1"/>
  <c r="K146" i="2"/>
  <c r="K145" i="2" s="1"/>
  <c r="J146" i="2"/>
  <c r="J145" i="2" s="1"/>
  <c r="I145" i="2"/>
  <c r="L142" i="2"/>
  <c r="K142" i="2"/>
  <c r="J142" i="2"/>
  <c r="I142" i="2"/>
  <c r="I141" i="2" s="1"/>
  <c r="I140" i="2" s="1"/>
  <c r="L141" i="2"/>
  <c r="L140" i="2" s="1"/>
  <c r="K141" i="2"/>
  <c r="K140" i="2" s="1"/>
  <c r="J141" i="2"/>
  <c r="J140" i="2" s="1"/>
  <c r="L137" i="2"/>
  <c r="L136" i="2" s="1"/>
  <c r="K137" i="2"/>
  <c r="K136" i="2" s="1"/>
  <c r="K135" i="2" s="1"/>
  <c r="J137" i="2"/>
  <c r="J136" i="2" s="1"/>
  <c r="J135" i="2" s="1"/>
  <c r="I137" i="2"/>
  <c r="I136" i="2"/>
  <c r="L135" i="2"/>
  <c r="I135" i="2"/>
  <c r="L133" i="2"/>
  <c r="L132" i="2" s="1"/>
  <c r="K133" i="2"/>
  <c r="K132" i="2" s="1"/>
  <c r="K131" i="2" s="1"/>
  <c r="J133" i="2"/>
  <c r="J132" i="2" s="1"/>
  <c r="J131" i="2" s="1"/>
  <c r="I133" i="2"/>
  <c r="I132" i="2"/>
  <c r="I131" i="2" s="1"/>
  <c r="L131" i="2"/>
  <c r="L129" i="2"/>
  <c r="L128" i="2" s="1"/>
  <c r="L127" i="2" s="1"/>
  <c r="K129" i="2"/>
  <c r="K128" i="2" s="1"/>
  <c r="K127" i="2" s="1"/>
  <c r="J129" i="2"/>
  <c r="J128" i="2" s="1"/>
  <c r="J127" i="2" s="1"/>
  <c r="I129" i="2"/>
  <c r="I128" i="2"/>
  <c r="I127" i="2" s="1"/>
  <c r="L125" i="2"/>
  <c r="L124" i="2" s="1"/>
  <c r="K125" i="2"/>
  <c r="K124" i="2" s="1"/>
  <c r="K123" i="2" s="1"/>
  <c r="J125" i="2"/>
  <c r="J124" i="2" s="1"/>
  <c r="J123" i="2" s="1"/>
  <c r="I125" i="2"/>
  <c r="I124" i="2"/>
  <c r="L123" i="2"/>
  <c r="I123" i="2"/>
  <c r="L121" i="2"/>
  <c r="L120" i="2" s="1"/>
  <c r="L119" i="2" s="1"/>
  <c r="K121" i="2"/>
  <c r="K120" i="2" s="1"/>
  <c r="K119" i="2" s="1"/>
  <c r="J121" i="2"/>
  <c r="J120" i="2" s="1"/>
  <c r="J119" i="2" s="1"/>
  <c r="I121" i="2"/>
  <c r="I120" i="2"/>
  <c r="I119" i="2"/>
  <c r="L116" i="2"/>
  <c r="L115" i="2" s="1"/>
  <c r="L114" i="2" s="1"/>
  <c r="K116" i="2"/>
  <c r="K115" i="2" s="1"/>
  <c r="K114" i="2" s="1"/>
  <c r="K113" i="2" s="1"/>
  <c r="J116" i="2"/>
  <c r="I116" i="2"/>
  <c r="J115" i="2"/>
  <c r="J114" i="2" s="1"/>
  <c r="J113" i="2" s="1"/>
  <c r="I115" i="2"/>
  <c r="I114" i="2"/>
  <c r="L110" i="2"/>
  <c r="K110" i="2"/>
  <c r="K109" i="2" s="1"/>
  <c r="J110" i="2"/>
  <c r="J109" i="2" s="1"/>
  <c r="I110" i="2"/>
  <c r="L109" i="2"/>
  <c r="L104" i="2" s="1"/>
  <c r="I109" i="2"/>
  <c r="I104" i="2" s="1"/>
  <c r="L106" i="2"/>
  <c r="L105" i="2" s="1"/>
  <c r="K106" i="2"/>
  <c r="K105" i="2" s="1"/>
  <c r="J106" i="2"/>
  <c r="J105" i="2" s="1"/>
  <c r="J104" i="2" s="1"/>
  <c r="I106" i="2"/>
  <c r="I105" i="2"/>
  <c r="L101" i="2"/>
  <c r="L100" i="2" s="1"/>
  <c r="K101" i="2"/>
  <c r="K100" i="2" s="1"/>
  <c r="K99" i="2" s="1"/>
  <c r="J101" i="2"/>
  <c r="J100" i="2" s="1"/>
  <c r="J99" i="2" s="1"/>
  <c r="I101" i="2"/>
  <c r="I100" i="2"/>
  <c r="I99" i="2" s="1"/>
  <c r="L99" i="2"/>
  <c r="L96" i="2"/>
  <c r="L95" i="2" s="1"/>
  <c r="K96" i="2"/>
  <c r="K95" i="2" s="1"/>
  <c r="K94" i="2" s="1"/>
  <c r="J96" i="2"/>
  <c r="J95" i="2" s="1"/>
  <c r="J94" i="2" s="1"/>
  <c r="J93" i="2" s="1"/>
  <c r="I96" i="2"/>
  <c r="I95" i="2"/>
  <c r="L94" i="2"/>
  <c r="I94" i="2"/>
  <c r="L89" i="2"/>
  <c r="K89" i="2"/>
  <c r="K88" i="2" s="1"/>
  <c r="J89" i="2"/>
  <c r="J88" i="2" s="1"/>
  <c r="I89" i="2"/>
  <c r="I88" i="2" s="1"/>
  <c r="I87" i="2" s="1"/>
  <c r="I86" i="2" s="1"/>
  <c r="L88" i="2"/>
  <c r="L87" i="2" s="1"/>
  <c r="L86" i="2" s="1"/>
  <c r="K87" i="2"/>
  <c r="K86" i="2" s="1"/>
  <c r="J87" i="2"/>
  <c r="J86" i="2" s="1"/>
  <c r="L84" i="2"/>
  <c r="L83" i="2" s="1"/>
  <c r="L82" i="2" s="1"/>
  <c r="K84" i="2"/>
  <c r="J84" i="2"/>
  <c r="I84" i="2"/>
  <c r="I83" i="2" s="1"/>
  <c r="K83" i="2"/>
  <c r="K82" i="2" s="1"/>
  <c r="J83" i="2"/>
  <c r="J82" i="2"/>
  <c r="I82" i="2"/>
  <c r="L78" i="2"/>
  <c r="L77" i="2" s="1"/>
  <c r="K78" i="2"/>
  <c r="J78" i="2"/>
  <c r="I78" i="2"/>
  <c r="I77" i="2" s="1"/>
  <c r="K77" i="2"/>
  <c r="J77" i="2"/>
  <c r="L73" i="2"/>
  <c r="K73" i="2"/>
  <c r="K72" i="2" s="1"/>
  <c r="J73" i="2"/>
  <c r="J72" i="2" s="1"/>
  <c r="I73" i="2"/>
  <c r="L72" i="2"/>
  <c r="I72" i="2"/>
  <c r="I66" i="2" s="1"/>
  <c r="I65" i="2" s="1"/>
  <c r="L68" i="2"/>
  <c r="L67" i="2" s="1"/>
  <c r="K68" i="2"/>
  <c r="K67" i="2" s="1"/>
  <c r="J68" i="2"/>
  <c r="J67" i="2" s="1"/>
  <c r="J66" i="2" s="1"/>
  <c r="J65" i="2" s="1"/>
  <c r="I68" i="2"/>
  <c r="I67" i="2"/>
  <c r="L49" i="2"/>
  <c r="K49" i="2"/>
  <c r="K48" i="2" s="1"/>
  <c r="J49" i="2"/>
  <c r="J48" i="2" s="1"/>
  <c r="I49" i="2"/>
  <c r="I48" i="2" s="1"/>
  <c r="I47" i="2" s="1"/>
  <c r="I46" i="2" s="1"/>
  <c r="L48" i="2"/>
  <c r="L47" i="2"/>
  <c r="L46" i="2" s="1"/>
  <c r="K47" i="2"/>
  <c r="K46" i="2" s="1"/>
  <c r="J47" i="2"/>
  <c r="J46" i="2" s="1"/>
  <c r="L44" i="2"/>
  <c r="K44" i="2"/>
  <c r="J44" i="2"/>
  <c r="I44" i="2"/>
  <c r="I43" i="2" s="1"/>
  <c r="I42" i="2" s="1"/>
  <c r="L43" i="2"/>
  <c r="L42" i="2" s="1"/>
  <c r="K43" i="2"/>
  <c r="K42" i="2" s="1"/>
  <c r="J43" i="2"/>
  <c r="J42" i="2"/>
  <c r="L40" i="2"/>
  <c r="K40" i="2"/>
  <c r="J40" i="2"/>
  <c r="I40" i="2"/>
  <c r="I37" i="2" s="1"/>
  <c r="I36" i="2" s="1"/>
  <c r="I35" i="2" s="1"/>
  <c r="L38" i="2"/>
  <c r="L37" i="2" s="1"/>
  <c r="L36" i="2" s="1"/>
  <c r="L35" i="2" s="1"/>
  <c r="K38" i="2"/>
  <c r="K37" i="2" s="1"/>
  <c r="K36" i="2" s="1"/>
  <c r="K35" i="2" s="1"/>
  <c r="J38" i="2"/>
  <c r="J37" i="2" s="1"/>
  <c r="J36" i="2" s="1"/>
  <c r="J35" i="2" s="1"/>
  <c r="I38" i="2"/>
  <c r="L365" i="1"/>
  <c r="L364" i="1" s="1"/>
  <c r="K365" i="1"/>
  <c r="K364" i="1" s="1"/>
  <c r="J365" i="1"/>
  <c r="J364" i="1" s="1"/>
  <c r="I365" i="1"/>
  <c r="I364" i="1" s="1"/>
  <c r="L362" i="1"/>
  <c r="L361" i="1" s="1"/>
  <c r="K362" i="1"/>
  <c r="K361" i="1" s="1"/>
  <c r="J362" i="1"/>
  <c r="J361" i="1" s="1"/>
  <c r="I362" i="1"/>
  <c r="I361" i="1" s="1"/>
  <c r="L359" i="1"/>
  <c r="L358" i="1" s="1"/>
  <c r="K359" i="1"/>
  <c r="K358" i="1" s="1"/>
  <c r="J359" i="1"/>
  <c r="J358" i="1" s="1"/>
  <c r="I359" i="1"/>
  <c r="I358" i="1"/>
  <c r="L355" i="1"/>
  <c r="K355" i="1"/>
  <c r="J355" i="1"/>
  <c r="I355" i="1"/>
  <c r="L354" i="1"/>
  <c r="K354" i="1"/>
  <c r="J354" i="1"/>
  <c r="I354" i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/>
  <c r="L343" i="1"/>
  <c r="K343" i="1"/>
  <c r="J343" i="1"/>
  <c r="I343" i="1"/>
  <c r="L340" i="1"/>
  <c r="K340" i="1"/>
  <c r="J340" i="1"/>
  <c r="I340" i="1"/>
  <c r="L338" i="1"/>
  <c r="L337" i="1" s="1"/>
  <c r="K338" i="1"/>
  <c r="K337" i="1" s="1"/>
  <c r="J338" i="1"/>
  <c r="J337" i="1" s="1"/>
  <c r="I338" i="1"/>
  <c r="I337" i="1" s="1"/>
  <c r="L333" i="1"/>
  <c r="L332" i="1" s="1"/>
  <c r="K333" i="1"/>
  <c r="K332" i="1" s="1"/>
  <c r="J333" i="1"/>
  <c r="I333" i="1"/>
  <c r="I332" i="1" s="1"/>
  <c r="J332" i="1"/>
  <c r="L330" i="1"/>
  <c r="L329" i="1" s="1"/>
  <c r="K330" i="1"/>
  <c r="K329" i="1" s="1"/>
  <c r="J330" i="1"/>
  <c r="J329" i="1" s="1"/>
  <c r="I330" i="1"/>
  <c r="I329" i="1"/>
  <c r="L327" i="1"/>
  <c r="K327" i="1"/>
  <c r="J327" i="1"/>
  <c r="I327" i="1"/>
  <c r="L326" i="1"/>
  <c r="K326" i="1"/>
  <c r="J326" i="1"/>
  <c r="I326" i="1"/>
  <c r="L323" i="1"/>
  <c r="L322" i="1" s="1"/>
  <c r="K323" i="1"/>
  <c r="K322" i="1" s="1"/>
  <c r="J323" i="1"/>
  <c r="I323" i="1"/>
  <c r="I322" i="1" s="1"/>
  <c r="J322" i="1"/>
  <c r="L319" i="1"/>
  <c r="L318" i="1" s="1"/>
  <c r="K319" i="1"/>
  <c r="K318" i="1" s="1"/>
  <c r="J319" i="1"/>
  <c r="J318" i="1" s="1"/>
  <c r="I319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I305" i="1" s="1"/>
  <c r="I304" i="1" s="1"/>
  <c r="L308" i="1"/>
  <c r="K308" i="1"/>
  <c r="J308" i="1"/>
  <c r="I308" i="1"/>
  <c r="L306" i="1"/>
  <c r="L305" i="1" s="1"/>
  <c r="K306" i="1"/>
  <c r="K305" i="1" s="1"/>
  <c r="J306" i="1"/>
  <c r="J305" i="1" s="1"/>
  <c r="J304" i="1" s="1"/>
  <c r="I306" i="1"/>
  <c r="L300" i="1"/>
  <c r="K300" i="1"/>
  <c r="K299" i="1" s="1"/>
  <c r="J300" i="1"/>
  <c r="I300" i="1"/>
  <c r="I299" i="1" s="1"/>
  <c r="L299" i="1"/>
  <c r="J299" i="1"/>
  <c r="L297" i="1"/>
  <c r="L296" i="1" s="1"/>
  <c r="K297" i="1"/>
  <c r="K296" i="1" s="1"/>
  <c r="J297" i="1"/>
  <c r="J296" i="1" s="1"/>
  <c r="I297" i="1"/>
  <c r="I296" i="1"/>
  <c r="L294" i="1"/>
  <c r="K294" i="1"/>
  <c r="J294" i="1"/>
  <c r="I294" i="1"/>
  <c r="L293" i="1"/>
  <c r="K293" i="1"/>
  <c r="J293" i="1"/>
  <c r="I293" i="1"/>
  <c r="L290" i="1"/>
  <c r="L289" i="1" s="1"/>
  <c r="K290" i="1"/>
  <c r="K289" i="1" s="1"/>
  <c r="J290" i="1"/>
  <c r="I290" i="1"/>
  <c r="I289" i="1" s="1"/>
  <c r="J289" i="1"/>
  <c r="L286" i="1"/>
  <c r="L285" i="1" s="1"/>
  <c r="K286" i="1"/>
  <c r="K285" i="1" s="1"/>
  <c r="J286" i="1"/>
  <c r="J285" i="1" s="1"/>
  <c r="I286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L272" i="1" s="1"/>
  <c r="K273" i="1"/>
  <c r="K272" i="1" s="1"/>
  <c r="K271" i="1" s="1"/>
  <c r="J273" i="1"/>
  <c r="J272" i="1" s="1"/>
  <c r="I273" i="1"/>
  <c r="I272" i="1"/>
  <c r="L268" i="1"/>
  <c r="L267" i="1" s="1"/>
  <c r="K268" i="1"/>
  <c r="K267" i="1" s="1"/>
  <c r="J268" i="1"/>
  <c r="J267" i="1" s="1"/>
  <c r="I268" i="1"/>
  <c r="I267" i="1"/>
  <c r="L265" i="1"/>
  <c r="K265" i="1"/>
  <c r="J265" i="1"/>
  <c r="I265" i="1"/>
  <c r="L264" i="1"/>
  <c r="K264" i="1"/>
  <c r="J264" i="1"/>
  <c r="I264" i="1"/>
  <c r="L262" i="1"/>
  <c r="K262" i="1"/>
  <c r="K261" i="1" s="1"/>
  <c r="J262" i="1"/>
  <c r="I262" i="1"/>
  <c r="I261" i="1" s="1"/>
  <c r="L261" i="1"/>
  <c r="J261" i="1"/>
  <c r="L258" i="1"/>
  <c r="L257" i="1" s="1"/>
  <c r="K258" i="1"/>
  <c r="K257" i="1" s="1"/>
  <c r="J258" i="1"/>
  <c r="J257" i="1" s="1"/>
  <c r="I258" i="1"/>
  <c r="I257" i="1" s="1"/>
  <c r="L254" i="1"/>
  <c r="K254" i="1"/>
  <c r="J254" i="1"/>
  <c r="I254" i="1"/>
  <c r="L253" i="1"/>
  <c r="K253" i="1"/>
  <c r="J253" i="1"/>
  <c r="I253" i="1"/>
  <c r="L250" i="1"/>
  <c r="K250" i="1"/>
  <c r="K249" i="1" s="1"/>
  <c r="J250" i="1"/>
  <c r="I250" i="1"/>
  <c r="I249" i="1" s="1"/>
  <c r="I239" i="1" s="1"/>
  <c r="L249" i="1"/>
  <c r="J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L239" i="1" s="1"/>
  <c r="K240" i="1"/>
  <c r="K239" i="1" s="1"/>
  <c r="K238" i="1" s="1"/>
  <c r="J240" i="1"/>
  <c r="J239" i="1" s="1"/>
  <c r="I240" i="1"/>
  <c r="L234" i="1"/>
  <c r="L233" i="1" s="1"/>
  <c r="L232" i="1" s="1"/>
  <c r="K234" i="1"/>
  <c r="K233" i="1" s="1"/>
  <c r="K232" i="1" s="1"/>
  <c r="J234" i="1"/>
  <c r="J233" i="1" s="1"/>
  <c r="J232" i="1" s="1"/>
  <c r="I234" i="1"/>
  <c r="I233" i="1" s="1"/>
  <c r="I232" i="1" s="1"/>
  <c r="L230" i="1"/>
  <c r="L229" i="1" s="1"/>
  <c r="L228" i="1" s="1"/>
  <c r="K230" i="1"/>
  <c r="K229" i="1" s="1"/>
  <c r="K228" i="1" s="1"/>
  <c r="J230" i="1"/>
  <c r="J229" i="1" s="1"/>
  <c r="J228" i="1" s="1"/>
  <c r="I230" i="1"/>
  <c r="I229" i="1" s="1"/>
  <c r="I228" i="1" s="1"/>
  <c r="L221" i="1"/>
  <c r="L220" i="1" s="1"/>
  <c r="K221" i="1"/>
  <c r="K220" i="1" s="1"/>
  <c r="J221" i="1"/>
  <c r="J220" i="1" s="1"/>
  <c r="I221" i="1"/>
  <c r="I220" i="1" s="1"/>
  <c r="L218" i="1"/>
  <c r="K218" i="1"/>
  <c r="J218" i="1"/>
  <c r="I218" i="1"/>
  <c r="L217" i="1"/>
  <c r="K217" i="1"/>
  <c r="J217" i="1"/>
  <c r="I217" i="1"/>
  <c r="I216" i="1" s="1"/>
  <c r="L211" i="1"/>
  <c r="K211" i="1"/>
  <c r="J211" i="1"/>
  <c r="I211" i="1"/>
  <c r="L210" i="1"/>
  <c r="L209" i="1" s="1"/>
  <c r="K210" i="1"/>
  <c r="K209" i="1" s="1"/>
  <c r="J210" i="1"/>
  <c r="J209" i="1" s="1"/>
  <c r="I210" i="1"/>
  <c r="I209" i="1" s="1"/>
  <c r="L207" i="1"/>
  <c r="K207" i="1"/>
  <c r="J207" i="1"/>
  <c r="I207" i="1"/>
  <c r="L206" i="1"/>
  <c r="K206" i="1"/>
  <c r="J206" i="1"/>
  <c r="I206" i="1"/>
  <c r="L202" i="1"/>
  <c r="K202" i="1"/>
  <c r="J202" i="1"/>
  <c r="I202" i="1"/>
  <c r="I201" i="1" s="1"/>
  <c r="L201" i="1"/>
  <c r="K201" i="1"/>
  <c r="J201" i="1"/>
  <c r="L196" i="1"/>
  <c r="L195" i="1" s="1"/>
  <c r="L186" i="1" s="1"/>
  <c r="K196" i="1"/>
  <c r="K195" i="1" s="1"/>
  <c r="K186" i="1" s="1"/>
  <c r="J196" i="1"/>
  <c r="J195" i="1" s="1"/>
  <c r="J186" i="1" s="1"/>
  <c r="I196" i="1"/>
  <c r="I195" i="1" s="1"/>
  <c r="L191" i="1"/>
  <c r="K191" i="1"/>
  <c r="J191" i="1"/>
  <c r="I191" i="1"/>
  <c r="L190" i="1"/>
  <c r="K190" i="1"/>
  <c r="J190" i="1"/>
  <c r="I190" i="1"/>
  <c r="L188" i="1"/>
  <c r="K188" i="1"/>
  <c r="J188" i="1"/>
  <c r="I188" i="1"/>
  <c r="I187" i="1" s="1"/>
  <c r="L187" i="1"/>
  <c r="K187" i="1"/>
  <c r="J187" i="1"/>
  <c r="L180" i="1"/>
  <c r="L179" i="1" s="1"/>
  <c r="K180" i="1"/>
  <c r="K179" i="1" s="1"/>
  <c r="J180" i="1"/>
  <c r="J179" i="1" s="1"/>
  <c r="I180" i="1"/>
  <c r="I179" i="1" s="1"/>
  <c r="L175" i="1"/>
  <c r="K175" i="1"/>
  <c r="J175" i="1"/>
  <c r="I175" i="1"/>
  <c r="L174" i="1"/>
  <c r="L173" i="1" s="1"/>
  <c r="K174" i="1"/>
  <c r="J174" i="1"/>
  <c r="I174" i="1"/>
  <c r="L171" i="1"/>
  <c r="K171" i="1"/>
  <c r="J171" i="1"/>
  <c r="I171" i="1"/>
  <c r="L170" i="1"/>
  <c r="L169" i="1" s="1"/>
  <c r="K170" i="1"/>
  <c r="K169" i="1" s="1"/>
  <c r="J170" i="1"/>
  <c r="J169" i="1" s="1"/>
  <c r="I170" i="1"/>
  <c r="I169" i="1" s="1"/>
  <c r="L166" i="1"/>
  <c r="L165" i="1" s="1"/>
  <c r="K166" i="1"/>
  <c r="K165" i="1" s="1"/>
  <c r="J166" i="1"/>
  <c r="J165" i="1" s="1"/>
  <c r="I166" i="1"/>
  <c r="I165" i="1" s="1"/>
  <c r="L161" i="1"/>
  <c r="K161" i="1"/>
  <c r="J161" i="1"/>
  <c r="I161" i="1"/>
  <c r="L160" i="1"/>
  <c r="K160" i="1"/>
  <c r="K159" i="1" s="1"/>
  <c r="K158" i="1" s="1"/>
  <c r="J160" i="1"/>
  <c r="J159" i="1" s="1"/>
  <c r="J158" i="1" s="1"/>
  <c r="I160" i="1"/>
  <c r="I159" i="1" s="1"/>
  <c r="I158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J150" i="1" s="1"/>
  <c r="I151" i="1"/>
  <c r="I150" i="1" s="1"/>
  <c r="L147" i="1"/>
  <c r="K147" i="1"/>
  <c r="J147" i="1"/>
  <c r="I147" i="1"/>
  <c r="L146" i="1"/>
  <c r="L145" i="1" s="1"/>
  <c r="K146" i="1"/>
  <c r="K145" i="1" s="1"/>
  <c r="J146" i="1"/>
  <c r="J145" i="1" s="1"/>
  <c r="I146" i="1"/>
  <c r="I145" i="1" s="1"/>
  <c r="L142" i="1"/>
  <c r="K142" i="1"/>
  <c r="J142" i="1"/>
  <c r="I142" i="1"/>
  <c r="L141" i="1"/>
  <c r="L140" i="1" s="1"/>
  <c r="K141" i="1"/>
  <c r="K140" i="1" s="1"/>
  <c r="K139" i="1" s="1"/>
  <c r="J141" i="1"/>
  <c r="J140" i="1" s="1"/>
  <c r="J139" i="1" s="1"/>
  <c r="I141" i="1"/>
  <c r="I140" i="1" s="1"/>
  <c r="I139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K113" i="1" s="1"/>
  <c r="J116" i="1"/>
  <c r="J115" i="1" s="1"/>
  <c r="J114" i="1" s="1"/>
  <c r="J113" i="1" s="1"/>
  <c r="I116" i="1"/>
  <c r="I115" i="1" s="1"/>
  <c r="I114" i="1" s="1"/>
  <c r="I113" i="1" s="1"/>
  <c r="L110" i="1"/>
  <c r="L109" i="1" s="1"/>
  <c r="K110" i="1"/>
  <c r="K109" i="1" s="1"/>
  <c r="J110" i="1"/>
  <c r="I110" i="1"/>
  <c r="I109" i="1" s="1"/>
  <c r="J109" i="1"/>
  <c r="L106" i="1"/>
  <c r="L105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L95" i="1" s="1"/>
  <c r="L94" i="1" s="1"/>
  <c r="K96" i="1"/>
  <c r="K95" i="1" s="1"/>
  <c r="K94" i="1" s="1"/>
  <c r="J96" i="1"/>
  <c r="J95" i="1" s="1"/>
  <c r="J94" i="1" s="1"/>
  <c r="I96" i="1"/>
  <c r="I95" i="1" s="1"/>
  <c r="I94" i="1" s="1"/>
  <c r="L89" i="1"/>
  <c r="L88" i="1" s="1"/>
  <c r="L87" i="1" s="1"/>
  <c r="L86" i="1" s="1"/>
  <c r="K89" i="1"/>
  <c r="K88" i="1" s="1"/>
  <c r="K87" i="1" s="1"/>
  <c r="K86" i="1" s="1"/>
  <c r="J89" i="1"/>
  <c r="J88" i="1" s="1"/>
  <c r="J87" i="1" s="1"/>
  <c r="J86" i="1" s="1"/>
  <c r="I89" i="1"/>
  <c r="I88" i="1" s="1"/>
  <c r="I87" i="1" s="1"/>
  <c r="I86" i="1" s="1"/>
  <c r="L84" i="1"/>
  <c r="K84" i="1"/>
  <c r="J84" i="1"/>
  <c r="I84" i="1"/>
  <c r="L83" i="1"/>
  <c r="L82" i="1" s="1"/>
  <c r="K83" i="1"/>
  <c r="K82" i="1" s="1"/>
  <c r="J83" i="1"/>
  <c r="I83" i="1"/>
  <c r="I82" i="1" s="1"/>
  <c r="J82" i="1"/>
  <c r="L78" i="1"/>
  <c r="K78" i="1"/>
  <c r="J78" i="1"/>
  <c r="J77" i="1" s="1"/>
  <c r="I78" i="1"/>
  <c r="L77" i="1"/>
  <c r="K77" i="1"/>
  <c r="I77" i="1"/>
  <c r="L73" i="1"/>
  <c r="K73" i="1"/>
  <c r="K72" i="1" s="1"/>
  <c r="J73" i="1"/>
  <c r="J72" i="1" s="1"/>
  <c r="I73" i="1"/>
  <c r="I72" i="1" s="1"/>
  <c r="L72" i="1"/>
  <c r="L68" i="1"/>
  <c r="L67" i="1" s="1"/>
  <c r="L66" i="1" s="1"/>
  <c r="L65" i="1" s="1"/>
  <c r="K68" i="1"/>
  <c r="K67" i="1" s="1"/>
  <c r="K66" i="1" s="1"/>
  <c r="K65" i="1" s="1"/>
  <c r="J68" i="1"/>
  <c r="J67" i="1" s="1"/>
  <c r="J66" i="1" s="1"/>
  <c r="J65" i="1" s="1"/>
  <c r="I68" i="1"/>
  <c r="I67" i="1" s="1"/>
  <c r="I66" i="1" s="1"/>
  <c r="I65" i="1" s="1"/>
  <c r="L49" i="1"/>
  <c r="L48" i="1" s="1"/>
  <c r="L47" i="1" s="1"/>
  <c r="L46" i="1" s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L44" i="1"/>
  <c r="K44" i="1"/>
  <c r="J44" i="1"/>
  <c r="I44" i="1"/>
  <c r="L43" i="1"/>
  <c r="L42" i="1" s="1"/>
  <c r="K43" i="1"/>
  <c r="K42" i="1" s="1"/>
  <c r="J43" i="1"/>
  <c r="J42" i="1" s="1"/>
  <c r="I43" i="1"/>
  <c r="I42" i="1" s="1"/>
  <c r="L40" i="1"/>
  <c r="K40" i="1"/>
  <c r="J40" i="1"/>
  <c r="I40" i="1"/>
  <c r="L38" i="1"/>
  <c r="L37" i="1" s="1"/>
  <c r="L36" i="1" s="1"/>
  <c r="K38" i="1"/>
  <c r="K37" i="1" s="1"/>
  <c r="K36" i="1" s="1"/>
  <c r="J38" i="1"/>
  <c r="J37" i="1" s="1"/>
  <c r="J36" i="1" s="1"/>
  <c r="I38" i="1"/>
  <c r="I37" i="1" s="1"/>
  <c r="I36" i="1" s="1"/>
  <c r="L93" i="14" l="1"/>
  <c r="K139" i="14"/>
  <c r="J271" i="14"/>
  <c r="J304" i="14"/>
  <c r="J303" i="14" s="1"/>
  <c r="L336" i="14"/>
  <c r="L303" i="14" s="1"/>
  <c r="L184" i="14" s="1"/>
  <c r="J66" i="14"/>
  <c r="J65" i="14" s="1"/>
  <c r="L168" i="14"/>
  <c r="I216" i="14"/>
  <c r="J239" i="14"/>
  <c r="I271" i="14"/>
  <c r="I304" i="14"/>
  <c r="I303" i="14" s="1"/>
  <c r="J139" i="14"/>
  <c r="L159" i="14"/>
  <c r="L158" i="14" s="1"/>
  <c r="L35" i="14"/>
  <c r="J113" i="14"/>
  <c r="J186" i="14"/>
  <c r="J185" i="14" s="1"/>
  <c r="K185" i="14"/>
  <c r="J104" i="14"/>
  <c r="J93" i="14" s="1"/>
  <c r="I113" i="14"/>
  <c r="I93" i="14"/>
  <c r="I34" i="14" s="1"/>
  <c r="K104" i="14"/>
  <c r="K93" i="14" s="1"/>
  <c r="K34" i="14" s="1"/>
  <c r="L113" i="14"/>
  <c r="I159" i="14"/>
  <c r="I158" i="14" s="1"/>
  <c r="K168" i="14"/>
  <c r="K113" i="14"/>
  <c r="I168" i="14"/>
  <c r="I186" i="14"/>
  <c r="I185" i="14" s="1"/>
  <c r="K159" i="14"/>
  <c r="K158" i="14" s="1"/>
  <c r="I239" i="14"/>
  <c r="I238" i="14" s="1"/>
  <c r="I139" i="14"/>
  <c r="J168" i="14"/>
  <c r="K239" i="14"/>
  <c r="K238" i="14" s="1"/>
  <c r="J93" i="13"/>
  <c r="K93" i="13"/>
  <c r="I173" i="13"/>
  <c r="I238" i="13"/>
  <c r="I35" i="13"/>
  <c r="L93" i="13"/>
  <c r="J173" i="13"/>
  <c r="J238" i="13"/>
  <c r="J184" i="13" s="1"/>
  <c r="J35" i="13"/>
  <c r="J66" i="13"/>
  <c r="J65" i="13" s="1"/>
  <c r="K173" i="13"/>
  <c r="K168" i="13" s="1"/>
  <c r="I186" i="13"/>
  <c r="K239" i="13"/>
  <c r="K65" i="13"/>
  <c r="L239" i="13"/>
  <c r="L185" i="13"/>
  <c r="I104" i="13"/>
  <c r="I93" i="13" s="1"/>
  <c r="K113" i="13"/>
  <c r="K139" i="13"/>
  <c r="K159" i="13"/>
  <c r="K158" i="13" s="1"/>
  <c r="K216" i="13"/>
  <c r="K271" i="13"/>
  <c r="K304" i="13"/>
  <c r="K303" i="13" s="1"/>
  <c r="L65" i="13"/>
  <c r="L34" i="13" s="1"/>
  <c r="I113" i="13"/>
  <c r="I168" i="13"/>
  <c r="K186" i="13"/>
  <c r="K185" i="13" s="1"/>
  <c r="I216" i="13"/>
  <c r="I303" i="13"/>
  <c r="J113" i="13"/>
  <c r="J168" i="13"/>
  <c r="J304" i="13"/>
  <c r="J303" i="13" s="1"/>
  <c r="L113" i="13"/>
  <c r="L139" i="13"/>
  <c r="L159" i="13"/>
  <c r="L158" i="13" s="1"/>
  <c r="L168" i="13"/>
  <c r="L216" i="13"/>
  <c r="L271" i="13"/>
  <c r="L304" i="13"/>
  <c r="L303" i="13" s="1"/>
  <c r="I34" i="12"/>
  <c r="J216" i="12"/>
  <c r="K35" i="12"/>
  <c r="I65" i="12"/>
  <c r="J186" i="12"/>
  <c r="J185" i="12" s="1"/>
  <c r="K216" i="12"/>
  <c r="I271" i="12"/>
  <c r="L216" i="12"/>
  <c r="J271" i="12"/>
  <c r="L238" i="12"/>
  <c r="J65" i="12"/>
  <c r="K66" i="12"/>
  <c r="K65" i="12" s="1"/>
  <c r="J93" i="12"/>
  <c r="J34" i="12" s="1"/>
  <c r="L186" i="12"/>
  <c r="K271" i="12"/>
  <c r="I304" i="12"/>
  <c r="I303" i="12" s="1"/>
  <c r="L65" i="12"/>
  <c r="K93" i="12"/>
  <c r="L271" i="12"/>
  <c r="J304" i="12"/>
  <c r="J303" i="12" s="1"/>
  <c r="J168" i="12"/>
  <c r="L35" i="12"/>
  <c r="L34" i="12" s="1"/>
  <c r="I93" i="12"/>
  <c r="L93" i="12"/>
  <c r="I173" i="12"/>
  <c r="K304" i="12"/>
  <c r="K303" i="12" s="1"/>
  <c r="J173" i="12"/>
  <c r="L304" i="12"/>
  <c r="L303" i="12" s="1"/>
  <c r="K173" i="12"/>
  <c r="K168" i="12" s="1"/>
  <c r="I239" i="12"/>
  <c r="J239" i="12"/>
  <c r="K185" i="12"/>
  <c r="I168" i="12"/>
  <c r="K239" i="12"/>
  <c r="K238" i="12" s="1"/>
  <c r="K104" i="11"/>
  <c r="I336" i="11"/>
  <c r="I93" i="11"/>
  <c r="I34" i="11" s="1"/>
  <c r="I239" i="11"/>
  <c r="I238" i="11" s="1"/>
  <c r="I304" i="11"/>
  <c r="I303" i="11" s="1"/>
  <c r="J93" i="11"/>
  <c r="I173" i="11"/>
  <c r="J239" i="11"/>
  <c r="J238" i="11" s="1"/>
  <c r="J304" i="11"/>
  <c r="J303" i="11" s="1"/>
  <c r="K336" i="11"/>
  <c r="K93" i="11"/>
  <c r="J173" i="11"/>
  <c r="K239" i="11"/>
  <c r="K238" i="11" s="1"/>
  <c r="I271" i="11"/>
  <c r="K304" i="11"/>
  <c r="L336" i="11"/>
  <c r="I186" i="11"/>
  <c r="I185" i="11" s="1"/>
  <c r="L239" i="11"/>
  <c r="L238" i="11" s="1"/>
  <c r="J271" i="11"/>
  <c r="L304" i="11"/>
  <c r="J186" i="11"/>
  <c r="J185" i="11" s="1"/>
  <c r="J184" i="11" s="1"/>
  <c r="I113" i="11"/>
  <c r="I168" i="11"/>
  <c r="K65" i="11"/>
  <c r="K34" i="11" s="1"/>
  <c r="J113" i="11"/>
  <c r="J168" i="11"/>
  <c r="L185" i="11"/>
  <c r="J35" i="11"/>
  <c r="L65" i="11"/>
  <c r="L34" i="11" s="1"/>
  <c r="K113" i="11"/>
  <c r="K139" i="11"/>
  <c r="K159" i="11"/>
  <c r="K158" i="11" s="1"/>
  <c r="K168" i="11"/>
  <c r="L216" i="11"/>
  <c r="K35" i="10"/>
  <c r="J113" i="10"/>
  <c r="I239" i="10"/>
  <c r="I113" i="10"/>
  <c r="K173" i="10"/>
  <c r="K168" i="10" s="1"/>
  <c r="K113" i="10"/>
  <c r="I185" i="10"/>
  <c r="J271" i="10"/>
  <c r="J93" i="10"/>
  <c r="L113" i="10"/>
  <c r="J186" i="10"/>
  <c r="J185" i="10" s="1"/>
  <c r="L216" i="10"/>
  <c r="J239" i="10"/>
  <c r="I271" i="10"/>
  <c r="I93" i="10"/>
  <c r="K185" i="10"/>
  <c r="J304" i="10"/>
  <c r="I139" i="10"/>
  <c r="I159" i="10"/>
  <c r="I158" i="10" s="1"/>
  <c r="I168" i="10"/>
  <c r="L185" i="10"/>
  <c r="K271" i="10"/>
  <c r="K238" i="10" s="1"/>
  <c r="I304" i="10"/>
  <c r="L168" i="10"/>
  <c r="J66" i="10"/>
  <c r="J65" i="10" s="1"/>
  <c r="J34" i="10" s="1"/>
  <c r="L304" i="10"/>
  <c r="L303" i="10" s="1"/>
  <c r="K139" i="10"/>
  <c r="L271" i="10"/>
  <c r="L238" i="10" s="1"/>
  <c r="J336" i="10"/>
  <c r="L93" i="10"/>
  <c r="L34" i="10" s="1"/>
  <c r="L139" i="10"/>
  <c r="K304" i="10"/>
  <c r="K303" i="10" s="1"/>
  <c r="I35" i="10"/>
  <c r="I66" i="10"/>
  <c r="I65" i="10" s="1"/>
  <c r="J139" i="10"/>
  <c r="J168" i="10"/>
  <c r="I336" i="10"/>
  <c r="I35" i="9"/>
  <c r="K104" i="9"/>
  <c r="K93" i="9" s="1"/>
  <c r="J186" i="9"/>
  <c r="J185" i="9" s="1"/>
  <c r="L216" i="9"/>
  <c r="L185" i="9" s="1"/>
  <c r="L184" i="9" s="1"/>
  <c r="J271" i="9"/>
  <c r="L113" i="9"/>
  <c r="L168" i="9"/>
  <c r="J35" i="9"/>
  <c r="J34" i="9" s="1"/>
  <c r="K186" i="9"/>
  <c r="K185" i="9" s="1"/>
  <c r="K271" i="9"/>
  <c r="I304" i="9"/>
  <c r="I303" i="9" s="1"/>
  <c r="K35" i="9"/>
  <c r="I65" i="9"/>
  <c r="I93" i="9"/>
  <c r="L271" i="9"/>
  <c r="L238" i="9" s="1"/>
  <c r="J304" i="9"/>
  <c r="K303" i="9"/>
  <c r="L93" i="9"/>
  <c r="L34" i="9" s="1"/>
  <c r="L368" i="9" s="1"/>
  <c r="I238" i="9"/>
  <c r="K173" i="9"/>
  <c r="K168" i="9" s="1"/>
  <c r="J239" i="9"/>
  <c r="J238" i="9" s="1"/>
  <c r="L303" i="9"/>
  <c r="L173" i="9"/>
  <c r="I185" i="9"/>
  <c r="K239" i="9"/>
  <c r="J336" i="9"/>
  <c r="J168" i="7"/>
  <c r="L303" i="7"/>
  <c r="K159" i="7"/>
  <c r="K158" i="7" s="1"/>
  <c r="I168" i="7"/>
  <c r="J113" i="7"/>
  <c r="K139" i="7"/>
  <c r="I159" i="7"/>
  <c r="I158" i="7" s="1"/>
  <c r="K113" i="7"/>
  <c r="L139" i="7"/>
  <c r="L159" i="7"/>
  <c r="L158" i="7" s="1"/>
  <c r="K104" i="7"/>
  <c r="L113" i="7"/>
  <c r="I139" i="7"/>
  <c r="I186" i="7"/>
  <c r="I185" i="7" s="1"/>
  <c r="J239" i="7"/>
  <c r="J238" i="7" s="1"/>
  <c r="I35" i="7"/>
  <c r="J173" i="7"/>
  <c r="K239" i="7"/>
  <c r="K238" i="7" s="1"/>
  <c r="K184" i="7"/>
  <c r="I113" i="7"/>
  <c r="J139" i="7"/>
  <c r="J35" i="7"/>
  <c r="I93" i="7"/>
  <c r="L239" i="7"/>
  <c r="L238" i="7" s="1"/>
  <c r="L184" i="7" s="1"/>
  <c r="I336" i="7"/>
  <c r="K35" i="7"/>
  <c r="I66" i="7"/>
  <c r="I65" i="7" s="1"/>
  <c r="J93" i="7"/>
  <c r="L173" i="7"/>
  <c r="L168" i="7" s="1"/>
  <c r="L34" i="7" s="1"/>
  <c r="I239" i="7"/>
  <c r="I271" i="7"/>
  <c r="I304" i="7"/>
  <c r="I303" i="7" s="1"/>
  <c r="J336" i="7"/>
  <c r="J303" i="7" s="1"/>
  <c r="K93" i="7"/>
  <c r="J185" i="7"/>
  <c r="J271" i="7"/>
  <c r="L238" i="6"/>
  <c r="I271" i="6"/>
  <c r="L173" i="6"/>
  <c r="L168" i="6" s="1"/>
  <c r="K185" i="6"/>
  <c r="J216" i="6"/>
  <c r="J185" i="6" s="1"/>
  <c r="J184" i="6" s="1"/>
  <c r="J271" i="6"/>
  <c r="J238" i="6" s="1"/>
  <c r="I304" i="6"/>
  <c r="I113" i="6"/>
  <c r="I139" i="6"/>
  <c r="I159" i="6"/>
  <c r="I158" i="6" s="1"/>
  <c r="I168" i="6"/>
  <c r="L185" i="6"/>
  <c r="L184" i="6" s="1"/>
  <c r="K216" i="6"/>
  <c r="K271" i="6"/>
  <c r="K238" i="6" s="1"/>
  <c r="J304" i="6"/>
  <c r="J303" i="6" s="1"/>
  <c r="J113" i="6"/>
  <c r="J139" i="6"/>
  <c r="J159" i="6"/>
  <c r="J158" i="6" s="1"/>
  <c r="J168" i="6"/>
  <c r="L216" i="6"/>
  <c r="L271" i="6"/>
  <c r="K304" i="6"/>
  <c r="K303" i="6" s="1"/>
  <c r="L303" i="6"/>
  <c r="L35" i="6"/>
  <c r="J65" i="6"/>
  <c r="I93" i="6"/>
  <c r="K113" i="6"/>
  <c r="K139" i="6"/>
  <c r="K159" i="6"/>
  <c r="K158" i="6" s="1"/>
  <c r="K168" i="6"/>
  <c r="J35" i="6"/>
  <c r="K104" i="6"/>
  <c r="K93" i="6" s="1"/>
  <c r="L113" i="6"/>
  <c r="L139" i="6"/>
  <c r="L159" i="6"/>
  <c r="L158" i="6" s="1"/>
  <c r="K35" i="6"/>
  <c r="I65" i="6"/>
  <c r="I34" i="6" s="1"/>
  <c r="K66" i="6"/>
  <c r="K65" i="6" s="1"/>
  <c r="J93" i="6"/>
  <c r="I239" i="6"/>
  <c r="I238" i="6" s="1"/>
  <c r="I336" i="6"/>
  <c r="I238" i="5"/>
  <c r="J238" i="5"/>
  <c r="K113" i="5"/>
  <c r="K239" i="5"/>
  <c r="K238" i="5" s="1"/>
  <c r="I65" i="5"/>
  <c r="K104" i="5"/>
  <c r="L113" i="5"/>
  <c r="L139" i="5"/>
  <c r="L159" i="5"/>
  <c r="L158" i="5" s="1"/>
  <c r="L168" i="5"/>
  <c r="L185" i="5"/>
  <c r="L239" i="5"/>
  <c r="L238" i="5" s="1"/>
  <c r="L304" i="5"/>
  <c r="L303" i="5" s="1"/>
  <c r="L35" i="5"/>
  <c r="J65" i="5"/>
  <c r="I216" i="5"/>
  <c r="I185" i="5"/>
  <c r="J35" i="5"/>
  <c r="K159" i="5"/>
  <c r="K158" i="5" s="1"/>
  <c r="K304" i="5"/>
  <c r="K303" i="5" s="1"/>
  <c r="L65" i="5"/>
  <c r="J93" i="5"/>
  <c r="K216" i="5"/>
  <c r="K185" i="5" s="1"/>
  <c r="K184" i="5" s="1"/>
  <c r="I34" i="5"/>
  <c r="K139" i="5"/>
  <c r="K168" i="5"/>
  <c r="K35" i="5"/>
  <c r="K65" i="5"/>
  <c r="I93" i="5"/>
  <c r="J216" i="5"/>
  <c r="J185" i="5" s="1"/>
  <c r="J184" i="5" s="1"/>
  <c r="K93" i="5"/>
  <c r="L216" i="5"/>
  <c r="L93" i="5"/>
  <c r="I271" i="5"/>
  <c r="J271" i="5"/>
  <c r="J336" i="4"/>
  <c r="J303" i="4" s="1"/>
  <c r="J113" i="4"/>
  <c r="I93" i="4"/>
  <c r="J93" i="4"/>
  <c r="I336" i="4"/>
  <c r="I239" i="4"/>
  <c r="I238" i="4" s="1"/>
  <c r="L93" i="4"/>
  <c r="L34" i="4" s="1"/>
  <c r="L368" i="4" s="1"/>
  <c r="J239" i="4"/>
  <c r="J238" i="4" s="1"/>
  <c r="I66" i="4"/>
  <c r="I65" i="4" s="1"/>
  <c r="I186" i="4"/>
  <c r="K239" i="4"/>
  <c r="K238" i="4" s="1"/>
  <c r="J66" i="4"/>
  <c r="J65" i="4" s="1"/>
  <c r="J34" i="4" s="1"/>
  <c r="J186" i="4"/>
  <c r="J185" i="4" s="1"/>
  <c r="L239" i="4"/>
  <c r="L238" i="4" s="1"/>
  <c r="L184" i="4" s="1"/>
  <c r="I35" i="4"/>
  <c r="K65" i="4"/>
  <c r="K34" i="4" s="1"/>
  <c r="I113" i="4"/>
  <c r="I139" i="4"/>
  <c r="I159" i="4"/>
  <c r="I158" i="4" s="1"/>
  <c r="I168" i="4"/>
  <c r="K185" i="4"/>
  <c r="I216" i="4"/>
  <c r="I271" i="4"/>
  <c r="I304" i="4"/>
  <c r="I303" i="4" s="1"/>
  <c r="I304" i="3"/>
  <c r="I303" i="3" s="1"/>
  <c r="K303" i="3"/>
  <c r="J113" i="3"/>
  <c r="L303" i="3"/>
  <c r="J239" i="3"/>
  <c r="J238" i="3" s="1"/>
  <c r="K239" i="3"/>
  <c r="K238" i="3" s="1"/>
  <c r="I65" i="3"/>
  <c r="K113" i="3"/>
  <c r="J66" i="3"/>
  <c r="J65" i="3" s="1"/>
  <c r="I104" i="3"/>
  <c r="L113" i="3"/>
  <c r="L34" i="3" s="1"/>
  <c r="L168" i="3"/>
  <c r="L271" i="3"/>
  <c r="K65" i="3"/>
  <c r="J104" i="3"/>
  <c r="J93" i="3" s="1"/>
  <c r="J34" i="3" s="1"/>
  <c r="L159" i="3"/>
  <c r="L158" i="3" s="1"/>
  <c r="I173" i="3"/>
  <c r="I168" i="3" s="1"/>
  <c r="I34" i="3" s="1"/>
  <c r="I368" i="3" s="1"/>
  <c r="L186" i="3"/>
  <c r="L185" i="3" s="1"/>
  <c r="I216" i="3"/>
  <c r="K104" i="3"/>
  <c r="K93" i="3" s="1"/>
  <c r="L239" i="3"/>
  <c r="J186" i="3"/>
  <c r="J185" i="3" s="1"/>
  <c r="I93" i="3"/>
  <c r="I186" i="3"/>
  <c r="I185" i="3" s="1"/>
  <c r="I184" i="3" s="1"/>
  <c r="K185" i="3"/>
  <c r="K184" i="3" s="1"/>
  <c r="L336" i="3"/>
  <c r="L93" i="2"/>
  <c r="L139" i="2"/>
  <c r="I139" i="2"/>
  <c r="L113" i="2"/>
  <c r="L34" i="2" s="1"/>
  <c r="L368" i="2" s="1"/>
  <c r="L303" i="2"/>
  <c r="I34" i="2"/>
  <c r="L185" i="2"/>
  <c r="L184" i="2" s="1"/>
  <c r="L238" i="2"/>
  <c r="L66" i="2"/>
  <c r="L65" i="2" s="1"/>
  <c r="I113" i="2"/>
  <c r="K66" i="2"/>
  <c r="K65" i="2" s="1"/>
  <c r="K104" i="2"/>
  <c r="K93" i="2" s="1"/>
  <c r="J304" i="2"/>
  <c r="J303" i="2" s="1"/>
  <c r="I93" i="2"/>
  <c r="J173" i="2"/>
  <c r="J168" i="2" s="1"/>
  <c r="L216" i="2"/>
  <c r="J159" i="2"/>
  <c r="J158" i="2" s="1"/>
  <c r="J34" i="2" s="1"/>
  <c r="K173" i="2"/>
  <c r="K168" i="2" s="1"/>
  <c r="K34" i="2" s="1"/>
  <c r="K368" i="2" s="1"/>
  <c r="L159" i="2"/>
  <c r="L158" i="2" s="1"/>
  <c r="J239" i="2"/>
  <c r="K238" i="2"/>
  <c r="J139" i="2"/>
  <c r="K184" i="2"/>
  <c r="I186" i="2"/>
  <c r="I185" i="2" s="1"/>
  <c r="I271" i="2"/>
  <c r="I238" i="2" s="1"/>
  <c r="K139" i="2"/>
  <c r="J271" i="2"/>
  <c r="L113" i="1"/>
  <c r="L139" i="1"/>
  <c r="L159" i="1"/>
  <c r="L158" i="1" s="1"/>
  <c r="L168" i="1"/>
  <c r="J216" i="1"/>
  <c r="J185" i="1" s="1"/>
  <c r="I271" i="1"/>
  <c r="I186" i="1"/>
  <c r="I185" i="1" s="1"/>
  <c r="I184" i="1" s="1"/>
  <c r="L238" i="1"/>
  <c r="L216" i="1"/>
  <c r="L185" i="1" s="1"/>
  <c r="J271" i="1"/>
  <c r="I336" i="1"/>
  <c r="J336" i="1"/>
  <c r="J303" i="1" s="1"/>
  <c r="I303" i="1"/>
  <c r="I238" i="1"/>
  <c r="J35" i="1"/>
  <c r="L271" i="1"/>
  <c r="K336" i="1"/>
  <c r="J93" i="1"/>
  <c r="I173" i="1"/>
  <c r="I168" i="1" s="1"/>
  <c r="L304" i="1"/>
  <c r="L336" i="1"/>
  <c r="I35" i="1"/>
  <c r="I93" i="1"/>
  <c r="K35" i="1"/>
  <c r="L35" i="1"/>
  <c r="L34" i="1" s="1"/>
  <c r="K93" i="1"/>
  <c r="J173" i="1"/>
  <c r="J238" i="1"/>
  <c r="J168" i="1"/>
  <c r="K216" i="1"/>
  <c r="K185" i="1" s="1"/>
  <c r="L104" i="1"/>
  <c r="K304" i="1"/>
  <c r="L93" i="1"/>
  <c r="K173" i="1"/>
  <c r="K168" i="1" s="1"/>
  <c r="K368" i="14" l="1"/>
  <c r="J34" i="14"/>
  <c r="J368" i="14" s="1"/>
  <c r="K184" i="14"/>
  <c r="J238" i="14"/>
  <c r="I184" i="14"/>
  <c r="I368" i="14" s="1"/>
  <c r="J184" i="14"/>
  <c r="L34" i="14"/>
  <c r="L368" i="14" s="1"/>
  <c r="K34" i="13"/>
  <c r="J34" i="13"/>
  <c r="J368" i="13" s="1"/>
  <c r="L184" i="13"/>
  <c r="L368" i="13" s="1"/>
  <c r="L238" i="13"/>
  <c r="I34" i="13"/>
  <c r="K238" i="13"/>
  <c r="K184" i="13" s="1"/>
  <c r="I185" i="13"/>
  <c r="I184" i="13" s="1"/>
  <c r="I368" i="12"/>
  <c r="K184" i="12"/>
  <c r="I238" i="12"/>
  <c r="I184" i="12" s="1"/>
  <c r="K34" i="12"/>
  <c r="K368" i="12" s="1"/>
  <c r="J238" i="12"/>
  <c r="J184" i="12" s="1"/>
  <c r="J368" i="12" s="1"/>
  <c r="L185" i="12"/>
  <c r="L184" i="12" s="1"/>
  <c r="L368" i="12" s="1"/>
  <c r="L303" i="11"/>
  <c r="J34" i="11"/>
  <c r="J368" i="11" s="1"/>
  <c r="L184" i="11"/>
  <c r="L368" i="11" s="1"/>
  <c r="I184" i="11"/>
  <c r="I368" i="11" s="1"/>
  <c r="K303" i="11"/>
  <c r="K184" i="11" s="1"/>
  <c r="K368" i="11" s="1"/>
  <c r="L368" i="10"/>
  <c r="J303" i="10"/>
  <c r="K184" i="10"/>
  <c r="J238" i="10"/>
  <c r="I238" i="10"/>
  <c r="I184" i="10" s="1"/>
  <c r="I34" i="10"/>
  <c r="I303" i="10"/>
  <c r="J184" i="10"/>
  <c r="J368" i="10" s="1"/>
  <c r="L184" i="10"/>
  <c r="K34" i="10"/>
  <c r="K368" i="10" s="1"/>
  <c r="K238" i="9"/>
  <c r="K184" i="9" s="1"/>
  <c r="J303" i="9"/>
  <c r="J184" i="9" s="1"/>
  <c r="J368" i="9" s="1"/>
  <c r="I184" i="9"/>
  <c r="K34" i="9"/>
  <c r="I34" i="9"/>
  <c r="L368" i="7"/>
  <c r="J34" i="7"/>
  <c r="I34" i="7"/>
  <c r="I368" i="7" s="1"/>
  <c r="I238" i="7"/>
  <c r="K34" i="7"/>
  <c r="K368" i="7" s="1"/>
  <c r="I184" i="7"/>
  <c r="J184" i="7"/>
  <c r="I303" i="6"/>
  <c r="I184" i="6" s="1"/>
  <c r="I368" i="6" s="1"/>
  <c r="K34" i="6"/>
  <c r="L34" i="6"/>
  <c r="L368" i="6" s="1"/>
  <c r="K184" i="6"/>
  <c r="J34" i="6"/>
  <c r="J368" i="6" s="1"/>
  <c r="I368" i="5"/>
  <c r="L184" i="5"/>
  <c r="J34" i="5"/>
  <c r="J368" i="5" s="1"/>
  <c r="I184" i="5"/>
  <c r="K34" i="5"/>
  <c r="K368" i="5" s="1"/>
  <c r="L34" i="5"/>
  <c r="I34" i="4"/>
  <c r="J184" i="4"/>
  <c r="J368" i="4" s="1"/>
  <c r="I185" i="4"/>
  <c r="I184" i="4" s="1"/>
  <c r="K184" i="4"/>
  <c r="K368" i="4" s="1"/>
  <c r="K34" i="3"/>
  <c r="K368" i="3" s="1"/>
  <c r="J184" i="3"/>
  <c r="J368" i="3" s="1"/>
  <c r="L238" i="3"/>
  <c r="L184" i="3" s="1"/>
  <c r="L368" i="3" s="1"/>
  <c r="J368" i="2"/>
  <c r="I184" i="2"/>
  <c r="I368" i="2" s="1"/>
  <c r="J238" i="2"/>
  <c r="J184" i="2" s="1"/>
  <c r="J184" i="1"/>
  <c r="J34" i="1"/>
  <c r="J368" i="1" s="1"/>
  <c r="K34" i="1"/>
  <c r="I34" i="1"/>
  <c r="I368" i="1" s="1"/>
  <c r="K303" i="1"/>
  <c r="K184" i="1" s="1"/>
  <c r="L303" i="1"/>
  <c r="L184" i="1" s="1"/>
  <c r="L368" i="1" s="1"/>
  <c r="I368" i="13" l="1"/>
  <c r="K368" i="13"/>
  <c r="I368" i="10"/>
  <c r="I368" i="9"/>
  <c r="K368" i="9"/>
  <c r="J368" i="7"/>
  <c r="K368" i="6"/>
  <c r="L368" i="5"/>
  <c r="I368" i="4"/>
  <c r="K368" i="1"/>
</calcChain>
</file>

<file path=xl/sharedStrings.xml><?xml version="1.0" encoding="utf-8"?>
<sst xmlns="http://schemas.openxmlformats.org/spreadsheetml/2006/main" count="5783" uniqueCount="522">
  <si>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</si>
  <si>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</si>
  <si>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</si>
  <si>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</si>
  <si>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</si>
  <si>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</si>
  <si>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</si>
  <si>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Gargždų Kranto progimnazija, 191789019, Kvietinių 28, Gargždai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</si>
  <si>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</si>
  <si>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</si>
  <si>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</si>
  <si>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</si>
  <si>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</si>
  <si>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</si>
  <si>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</si>
  <si>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</si>
  <si>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</si>
  <si>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</si>
  <si>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</si>
  <si>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</si>
  <si>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</si>
  <si>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</si>
  <si>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</si>
  <si>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</si>
  <si>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</si>
  <si>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</si>
  <si>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</si>
  <si>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</si>
  <si>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</si>
  <si>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</si>
  <si>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</si>
  <si>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</si>
  <si>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</si>
  <si>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</si>
  <si>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</si>
  <si>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</si>
  <si>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</si>
  <si>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</si>
  <si>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</si>
  <si>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</si>
  <si>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</si>
  <si>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</si>
  <si>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</si>
  <si>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</si>
  <si>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</si>
  <si>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</si>
  <si>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</si>
  <si>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</si>
  <si>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</si>
  <si>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</si>
  <si>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</si>
  <si>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</si>
  <si>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</si>
  <si>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</si>
  <si>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</si>
  <si>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</si>
  <si>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</si>
  <si>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</si>
  <si>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</si>
  <si>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</si>
  <si>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</si>
  <si>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</si>
  <si>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</si>
  <si>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</si>
  <si>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</si>
  <si>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</si>
  <si>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</si>
  <si>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</si>
  <si>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</si>
  <si>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</si>
  <si>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</si>
  <si>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</si>
  <si>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</si>
  <si>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</si>
  <si>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</si>
  <si>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</si>
  <si>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</si>
  <si>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</si>
  <si>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</si>
  <si>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</si>
  <si>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</si>
  <si>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</si>
  <si>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</si>
  <si>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</si>
  <si>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</si>
  <si>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</si>
  <si>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</si>
  <si>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</si>
  <si>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</si>
  <si>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</si>
  <si>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</si>
  <si>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</si>
  <si>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</si>
  <si>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</si>
  <si>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</si>
  <si>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</si>
  <si>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</si>
  <si>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</si>
  <si>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</si>
  <si>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</si>
  <si>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</si>
  <si>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</si>
  <si>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</si>
  <si>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</si>
  <si>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</si>
  <si>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</si>
  <si>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</si>
  <si>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</si>
  <si>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</si>
  <si>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</si>
  <si>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</si>
  <si>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</si>
  <si>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</si>
  <si>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</si>
  <si>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</si>
  <si>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</si>
  <si>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</si>
  <si>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</si>
  <si>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</si>
  <si>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</si>
  <si>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</si>
  <si>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</si>
  <si>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</si>
  <si>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</si>
  <si>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</si>
  <si>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</si>
  <si>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</si>
  <si>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</si>
  <si>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</si>
  <si>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</si>
  <si>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</si>
  <si>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</si>
  <si>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</si>
  <si>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</si>
  <si>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</si>
  <si>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</si>
  <si>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</si>
  <si>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</si>
  <si>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</si>
  <si>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</si>
  <si>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</si>
  <si>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</si>
  <si>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</si>
  <si>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</si>
  <si>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</si>
  <si>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</si>
  <si>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</si>
  <si>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</si>
  <si>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</si>
  <si>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</si>
  <si>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</si>
  <si>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</si>
  <si>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</si>
  <si>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</si>
  <si>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</si>
  <si>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</si>
  <si>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</si>
  <si>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</si>
  <si>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</si>
  <si>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</si>
  <si>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</si>
  <si>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</si>
  <si>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</si>
  <si>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</si>
  <si>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</si>
  <si>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</si>
  <si>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</si>
  <si>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</si>
  <si>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</si>
  <si>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</si>
  <si>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</si>
  <si>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</si>
  <si>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</si>
  <si>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</si>
  <si>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</si>
  <si>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</si>
  <si>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</si>
  <si>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</si>
  <si>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</si>
  <si>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</si>
  <si>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</si>
  <si>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</si>
  <si>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</si>
  <si>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</si>
  <si>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</si>
  <si>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</si>
  <si>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</si>
  <si>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</si>
  <si>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</si>
  <si>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</si>
  <si>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</si>
  <si>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</si>
  <si>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</si>
  <si>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</si>
  <si>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</si>
  <si>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</si>
  <si>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</si>
  <si>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</si>
  <si>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</si>
  <si>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</si>
  <si>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</si>
  <si>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</si>
  <si>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</si>
  <si>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</si>
  <si>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</si>
  <si>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</si>
  <si>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</si>
  <si>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</si>
  <si>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</si>
  <si>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</si>
  <si>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</si>
  <si>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</si>
  <si>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</si>
  <si>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</si>
  <si>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</si>
  <si>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</si>
  <si>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</si>
  <si>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</si>
  <si>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</si>
  <si>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</si>
  <si>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</si>
  <si>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</si>
  <si>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</si>
  <si>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</si>
  <si>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Vilija Lukauskienė</t>
  </si>
  <si>
    <t>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</si>
  <si>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</si>
  <si>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</si>
  <si>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</si>
  <si>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</si>
  <si>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t>(finansinę apskaitą tvarkančio asmens, centralizuotos apskaitos įstaigos vadovo arba jo įgalioto asmens pareigų pavadinimas)</t>
  </si>
  <si>
    <t xml:space="preserve"> Nr.________________</t>
  </si>
  <si>
    <t>SB</t>
  </si>
  <si>
    <t>Savivaldybės biudžeto lėšos</t>
  </si>
  <si>
    <t>Žinių visuomenės plėtros programa</t>
  </si>
  <si>
    <t>Mokyklos, priskiriamos pagrindinės mokyklos tipui</t>
  </si>
  <si>
    <t>09</t>
  </si>
  <si>
    <t>02</t>
  </si>
  <si>
    <t>01</t>
  </si>
  <si>
    <t>1.1.1.8. Bendrųjų ugdymo planų įgyvendinimas bei tinkamos ugdymo aplinkos užtikrinimas Gargždų "Kranto" progimnazijoje</t>
  </si>
  <si>
    <t>1.1.3.19. Įtraukusis ugdymas Klaipėdos rajono ugdymo įstaigose</t>
  </si>
  <si>
    <t>1.4.4.28. Švietimo įstaigų patalpų remontas, mokyklinių autobusų remontas, buitinės, organizacinės technikos, mokymo priemonių įsigijimas</t>
  </si>
  <si>
    <t>Papildomos švietimo paslaugos</t>
  </si>
  <si>
    <t>06</t>
  </si>
  <si>
    <t>Nr.________________</t>
  </si>
  <si>
    <t>LK</t>
  </si>
  <si>
    <t>Savivaldybės biudžeto lėšų likučiai (praėjusių me</t>
  </si>
  <si>
    <t>ML</t>
  </si>
  <si>
    <t>Mokymo lėšos</t>
  </si>
  <si>
    <t>ML(UK)</t>
  </si>
  <si>
    <t>Speciali tikslinė dotacija mokymo reikmėms finansu</t>
  </si>
  <si>
    <t>S</t>
  </si>
  <si>
    <t>Pajamos už paslaugas ir nuomą</t>
  </si>
  <si>
    <t>VBD</t>
  </si>
  <si>
    <t>Valstybės biudžeto specialioji tikslinė dotacija</t>
  </si>
  <si>
    <t>VBD(UK)</t>
  </si>
  <si>
    <t>Dotaciija ukrainiečiams</t>
  </si>
  <si>
    <t xml:space="preserve">P A T V I R T I N T A 	
Klaipėdos rajono savivaldybės	
administracijos direktoriaus	
2023 m. kovo 21 d.	
įsakymu Nr.(5.1.1) AV - 747	</t>
  </si>
  <si>
    <t>GARGŽDŲ "KRANTO" PROGIMNAZIJA</t>
  </si>
  <si>
    <t>(Įstaigos pavadinimas)</t>
  </si>
  <si>
    <t>191789019, Kvietinių g. 28, Gargždai</t>
  </si>
  <si>
    <t>(Registracijos kodas ir buveinės adresas)</t>
  </si>
  <si>
    <r>
      <rPr>
        <u/>
        <sz val="10"/>
        <rFont val="Times New Roman"/>
        <family val="1"/>
      </rPr>
      <t>metinė</t>
    </r>
    <r>
      <rPr>
        <sz val="10"/>
        <rFont val="Times New Roman"/>
        <family val="1"/>
        <charset val="186"/>
      </rPr>
      <t>, ketvirtinė,</t>
    </r>
    <r>
      <rPr>
        <sz val="10"/>
        <rFont val="Times New Roman"/>
        <family val="1"/>
      </rPr>
      <t xml:space="preserve"> mėnesio</t>
    </r>
  </si>
  <si>
    <t xml:space="preserve"> PAŽYMA APIE PAJAMAS UŽ PASLAUGAS IR NUOMĄ PAGAL 2023 M. GRUODŽIO 31 D. DUOMENIS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</si>
  <si>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</si>
  <si>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</si>
  <si>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</si>
  <si>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</si>
  <si>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</si>
  <si>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</si>
  <si>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</si>
  <si>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</si>
  <si>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</si>
  <si>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</si>
  <si>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</si>
  <si>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</si>
  <si>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</si>
  <si>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</si>
  <si>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</si>
  <si>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</si>
  <si>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</si>
  <si>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</si>
  <si>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</si>
  <si>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Parengė Auksė Žitkuvienė, tel. Nr. +370 65961692</t>
  </si>
  <si>
    <t>(ataskaitos rengėjas, tel. Nr.)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</si>
  <si>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</si>
  <si>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</si>
  <si>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</si>
  <si>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</si>
  <si>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</si>
  <si>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</si>
  <si>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"Kranto" progimnazija</t>
  </si>
  <si>
    <t>(įstaigos pavadinimas, kodas)</t>
  </si>
  <si>
    <t>SAVIVALDYBĖS BIUDŽETINIŲ ĮSTAIGŲ  PAJAMŲ ĮMOKŲ ATASKAITA UŽ  2023  METŲ IV KETVIRTĮ</t>
  </si>
  <si>
    <t>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</si>
  <si>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</si>
  <si>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</si>
  <si>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</si>
  <si>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</si>
  <si>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</si>
  <si>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</si>
  <si>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</si>
  <si>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</si>
  <si>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</si>
  <si>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</si>
  <si>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</si>
  <si>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</si>
  <si>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</si>
  <si>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</si>
  <si>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Auksė Žitkuvienė, tel. Nr. +370 65961692</t>
  </si>
  <si>
    <t>Gargždų Kranto progimnazija</t>
  </si>
  <si>
    <t>Klaipėdos raj. savivaldybės administracijos (Biudžeto ir ekonomikos skyriui)</t>
  </si>
  <si>
    <t>PAŽYMA DĖL GAUTINŲ, GAUTŲ IR GRĄŽINTINŲ FINANSAVIMO SUMŲ</t>
  </si>
  <si>
    <t>2023 Nr.______</t>
  </si>
  <si>
    <t>Kvietinių 28, Gargždai</t>
  </si>
  <si>
    <t>Ataskaitinis laikotarpis:</t>
  </si>
  <si>
    <t>2023-12-31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</si>
  <si>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</si>
  <si>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</si>
  <si>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</si>
  <si>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</si>
  <si>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</si>
  <si>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</si>
  <si>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</si>
  <si>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Ilgalaikiam turtui įsigyti</t>
  </si>
  <si>
    <t>Atsargoms</t>
  </si>
  <si>
    <t>Kitoms išlaidoms</t>
  </si>
  <si>
    <t>Iš viso</t>
  </si>
  <si>
    <t>(Parašas) (Vardas ir pavardė)</t>
  </si>
  <si>
    <t>09.02.01.01.</t>
  </si>
  <si>
    <t>09.06.01.01.</t>
  </si>
  <si>
    <t>Grąžintos finansavimo sumos per ataskaitinį laikotarpį: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</si>
  <si>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</si>
  <si>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</si>
  <si>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</si>
  <si>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</si>
  <si>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</si>
  <si>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</si>
  <si>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</si>
  <si>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</si>
  <si>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</si>
  <si>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</si>
  <si>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PAŽYMA PRIE MOKĖTINŲ SUMŲ 2023 M. GRUODŽIO 31 D. ATASKAITOS 9 PRIEDO</t>
  </si>
  <si>
    <r>
      <t xml:space="preserve"> </t>
    </r>
    <r>
      <rPr>
        <u/>
        <sz val="8"/>
        <rFont val="Arial"/>
        <family val="2"/>
      </rPr>
      <t xml:space="preserve"> Metinė</t>
    </r>
    <r>
      <rPr>
        <sz val="8"/>
        <rFont val="Arial"/>
        <family val="2"/>
        <charset val="186"/>
      </rPr>
      <t xml:space="preserve">, </t>
    </r>
    <r>
      <rPr>
        <sz val="8"/>
        <rFont val="Arial"/>
        <family val="2"/>
      </rPr>
      <t>ketvirtinė</t>
    </r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</si>
  <si>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</si>
  <si>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</si>
  <si>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</si>
  <si>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</si>
  <si>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</si>
  <si>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</si>
  <si>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</si>
  <si>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>Savivaldybės biudžeto lėšų likučiai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</si>
  <si>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</si>
  <si>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</si>
  <si>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</si>
  <si>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</si>
  <si>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</si>
  <si>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</si>
  <si>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</si>
  <si>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</si>
  <si>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</si>
  <si>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</si>
  <si>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</si>
  <si>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2.2.1.1.1.6. </t>
  </si>
  <si>
    <t>Transporto išlaikymo ir transporto paslaugų įsigijimo išlaidos</t>
  </si>
  <si>
    <t xml:space="preserve">2.2.1.1.1.11. </t>
  </si>
  <si>
    <t>Komandiruotės išlaidos</t>
  </si>
  <si>
    <t xml:space="preserve">2.2.1.1.1.15. </t>
  </si>
  <si>
    <t>Materialiojo turto paprasto remonto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</si>
  <si>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</si>
  <si>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</si>
  <si>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</si>
  <si>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</si>
  <si>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</si>
  <si>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</si>
  <si>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</si>
  <si>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</si>
  <si>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</si>
  <si>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</si>
  <si>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</si>
  <si>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</si>
  <si>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</si>
  <si>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</si>
  <si>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</si>
  <si>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</si>
  <si>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</si>
  <si>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</si>
  <si>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2023 m. gruodžio mėn. 31 d.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</si>
  <si>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</si>
  <si>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</si>
  <si>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</si>
  <si>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</si>
  <si>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</si>
  <si>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</si>
  <si>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</si>
  <si>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</si>
  <si>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</si>
  <si>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</si>
  <si>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</si>
  <si>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</si>
  <si>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</si>
  <si>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</si>
  <si>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</si>
  <si>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</si>
  <si>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</si>
  <si>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</si>
  <si>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</si>
  <si>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</si>
  <si>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</si>
  <si>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</si>
  <si>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</si>
  <si>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</si>
  <si>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</si>
  <si>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</si>
  <si>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</si>
  <si>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</si>
  <si>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</si>
  <si>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</si>
  <si>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</si>
  <si>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</si>
  <si>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</si>
  <si>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</si>
  <si>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r>
      <t>(</t>
    </r>
    <r>
      <rPr>
        <u/>
        <sz val="9"/>
        <color rgb="FF000000"/>
        <rFont val="Times New Roman"/>
        <family val="1"/>
      </rPr>
      <t>metinė</t>
    </r>
    <r>
      <rPr>
        <sz val="9"/>
        <color indexed="8"/>
        <rFont val="Times New Roman"/>
        <family val="1"/>
      </rPr>
      <t>, ketvirtinė)</t>
    </r>
  </si>
  <si>
    <t xml:space="preserve">Klaipėdos rajono savivaldybės </t>
  </si>
  <si>
    <t>2007 m. sausio 2 d.</t>
  </si>
  <si>
    <t>įsakymu Nr. AV-4</t>
  </si>
  <si>
    <t>Įstaigos pavadinimas</t>
  </si>
  <si>
    <t>TIKSLINIŲ LĖŠŲ GAVIMAS IR PANAUDOJIMAS 2023 M GRUODŽIO 31 D.</t>
  </si>
  <si>
    <t>( eurais)</t>
  </si>
  <si>
    <t>Tikslinių lėšų pavadinimas</t>
  </si>
  <si>
    <t>Likutis metų pradžioje</t>
  </si>
  <si>
    <t>Gauta lėšų</t>
  </si>
  <si>
    <t>Panaudota lėšų</t>
  </si>
  <si>
    <t>Likutis laikotarpio pabaigoje</t>
  </si>
  <si>
    <t>Nemokamas mokinių maitinimas</t>
  </si>
  <si>
    <t>Grąžinta GPM parama iš Valstybinės mokesčių inspekcijos</t>
  </si>
  <si>
    <t>Gautos lėšos iš tėvų už sugadintą inventorių</t>
  </si>
  <si>
    <t>Gautos lėšos iš tėvų už mokinio pažymėjimus</t>
  </si>
  <si>
    <t>Gautos lėšos iš tėvų už stovyklą</t>
  </si>
  <si>
    <t>Gautos lėšos iš tėvų už mitybą</t>
  </si>
  <si>
    <t>Draudimo išmoka</t>
  </si>
  <si>
    <t>Gautos lėšos iš Klaipėdos universiteto už praktiką</t>
  </si>
  <si>
    <t>Gautos lėšos už sporto salės nuomą</t>
  </si>
  <si>
    <t>Finansavimas iš Gargždų Vaivorykštės gimnazijos už brandos egzaminų vykdymą</t>
  </si>
  <si>
    <t>Finansavimas iš Klaipėdos r. savivaldybės už kasos aparatus</t>
  </si>
  <si>
    <t>Finansavimas iš Klaipėdos r. savivaldybės projektui</t>
  </si>
  <si>
    <t>Finansavimas iš Klaipėdos r. savivaldybės karjeros specialistams</t>
  </si>
  <si>
    <t>Finansavimas iš Klaipėdos r. savivaldybės pedagogų mokslams kompensuoti</t>
  </si>
  <si>
    <t>Finansavimas projektui iš vokiečių</t>
  </si>
  <si>
    <t>Parama iš UAB "Raguvilė"</t>
  </si>
  <si>
    <t>Parama iš UAB "Zvirgzda"</t>
  </si>
  <si>
    <t>Parama iš UAB "Minios"</t>
  </si>
  <si>
    <t>Parama iš UAB "Tigris"</t>
  </si>
  <si>
    <t>Parama iš UAB "Steda"</t>
  </si>
  <si>
    <t>Kita parama (tėvų, įmonių)</t>
  </si>
  <si>
    <t>Finansavimas iš NŠA vadovėliams</t>
  </si>
  <si>
    <t>Atstatomos lėšos</t>
  </si>
  <si>
    <t>(Vardas, pavardė)</t>
  </si>
  <si>
    <r>
      <t xml:space="preserve">Ketvirtinė, </t>
    </r>
    <r>
      <rPr>
        <u/>
        <sz val="10"/>
        <rFont val="Times New Roman Baltic"/>
        <charset val="186"/>
      </rPr>
      <t>metinė</t>
    </r>
  </si>
  <si>
    <t>Forma Nr. B-2   metinė, ketvirtinė                                                  patvirtinta Klaipėdos rajono savivaldybės administracijos direktoriaus  2020 m.  balandžio  1 d. įsakymu Nr AV-724</t>
  </si>
  <si>
    <t>Gargždų „Kranto“ progimnazija 191789019</t>
  </si>
  <si>
    <t>(Įstaigos pavadinimas, kodas)</t>
  </si>
  <si>
    <t>IKIMOKYKLINIŲ, VISŲ TIPŲ BENDROJO UGDYMO MOKYKLŲ, KITŲ ŠVIETIMO ĮSTAIGŲ TINKLO, KONTINGENTO, ETATŲ  IR IŠLAIDŲ DARBO UŽMOKESČIUI  PLANO ĮVYKDYMO ATASKAITA 2023 m. gruodžio mėn. 31d.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</si>
  <si>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</si>
  <si>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</si>
  <si>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</si>
  <si>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</si>
  <si>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</si>
  <si>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</si>
  <si>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</si>
  <si>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</si>
  <si>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</si>
  <si>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</si>
  <si>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</si>
  <si>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</si>
  <si>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</si>
  <si>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</si>
  <si>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</si>
  <si>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</si>
  <si>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</si>
  <si>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</si>
  <si>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</si>
  <si>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</si>
  <si>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</si>
  <si>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</si>
  <si>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</si>
  <si>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</si>
  <si>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</si>
  <si>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</si>
  <si>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</si>
  <si>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</si>
  <si>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</si>
  <si>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DU vidurkis</t>
  </si>
  <si>
    <t xml:space="preserve"> Įstaigos  vadovas, vadovo pavaduotojai ugymui</t>
  </si>
  <si>
    <t>+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</si>
  <si>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</si>
  <si>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</si>
  <si>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</si>
  <si>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</si>
  <si>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</si>
  <si>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</si>
  <si>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</si>
  <si>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</si>
  <si>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</si>
  <si>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</si>
  <si>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</si>
  <si>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</si>
  <si>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t>0,75 karjeros koordinatorius netraukiamas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</si>
  <si>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</si>
  <si>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Įstaigos vadovas</t>
  </si>
  <si>
    <t>PAŽYMA APIE NEUŽIMTAS PAREIGYBES  2023  M.  GRUODŽIO 31 D.</t>
  </si>
  <si>
    <t>(data)</t>
  </si>
  <si>
    <t>Pareigybės pavadinimas</t>
  </si>
  <si>
    <t>pareigybių skaičius</t>
  </si>
  <si>
    <t>1.</t>
  </si>
  <si>
    <t>Darbininko</t>
  </si>
  <si>
    <t>IŠ VISO</t>
  </si>
  <si>
    <t>Vardas, pavardė</t>
  </si>
  <si>
    <t>`</t>
  </si>
  <si>
    <t>2024-01-16 Nr.</t>
  </si>
  <si>
    <t>Biudžetinių įstaigų  centralizuotos apskaitos skyriaus vedėja</t>
  </si>
  <si>
    <t>Sudaryta 2024 m. sausio 16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</si>
</sst>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>
    <font>
      <sz val="11"/>
      <color rgb="FF000000"/>
      <name val="Calibri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B0F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EYInterstate Light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10"/>
      <name val="Times New Roman"/>
      <family val="1"/>
      <charset val="186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sz val="8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10"/>
      <name val="TimesLT"/>
      <charset val="186"/>
    </font>
    <font>
      <sz val="10"/>
      <name val="Times New Roman Baltic"/>
      <family val="1"/>
      <charset val="186"/>
    </font>
    <font>
      <b/>
      <sz val="12"/>
      <name val="Times New Roman Baltic"/>
      <charset val="186"/>
    </font>
    <font>
      <sz val="8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1"/>
      <name val="Times New Roman Baltic"/>
      <charset val="186"/>
    </font>
    <font>
      <sz val="11"/>
      <name val="Times New Roman Baltic"/>
      <family val="1"/>
      <charset val="186"/>
    </font>
    <font>
      <b/>
      <sz val="8"/>
      <name val="Arial"/>
      <family val="2"/>
      <charset val="186"/>
    </font>
    <font>
      <b/>
      <sz val="8"/>
      <name val="Times New Roman Baltic"/>
      <charset val="186"/>
    </font>
    <font>
      <sz val="11"/>
      <name val="Times New Roman Baltic"/>
      <charset val="186"/>
    </font>
    <font>
      <b/>
      <sz val="12"/>
      <name val="Times New Roman Baltic"/>
      <family val="1"/>
      <charset val="186"/>
    </font>
    <font>
      <b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vertAlign val="superscript"/>
      <sz val="10"/>
      <name val="Arial"/>
      <family val="2"/>
      <charset val="186"/>
    </font>
    <font>
      <b/>
      <sz val="10"/>
      <name val="Times New Roman Baltic"/>
      <family val="1"/>
      <charset val="186"/>
    </font>
    <font>
      <u/>
      <sz val="10"/>
      <name val="Times New Roman Baltic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sz val="9"/>
      <color rgb="FFFF0000"/>
      <name val="Times New Roman"/>
      <family val="1"/>
      <charset val="186"/>
    </font>
    <font>
      <sz val="9"/>
      <color theme="0"/>
      <name val="Times New Roman"/>
      <family val="1"/>
      <charset val="186"/>
    </font>
    <font>
      <vertAlign val="superscript"/>
      <sz val="7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48" fillId="0" borderId="0"/>
    <xf numFmtId="0" fontId="58" fillId="0" borderId="0"/>
    <xf numFmtId="0" fontId="75" fillId="0" borderId="0"/>
    <xf numFmtId="0" fontId="32" fillId="0" borderId="0"/>
    <xf numFmtId="0" fontId="75" fillId="0" borderId="0"/>
  </cellStyleXfs>
  <cellXfs count="70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9" fillId="0" borderId="0" xfId="1" applyFont="1" applyProtection="1">
      <protection locked="0"/>
    </xf>
    <xf numFmtId="0" fontId="19" fillId="0" borderId="0" xfId="1" applyFont="1" applyAlignment="1" applyProtection="1">
      <alignment wrapText="1"/>
      <protection locked="0"/>
    </xf>
    <xf numFmtId="0" fontId="20" fillId="0" borderId="0" xfId="1" applyFont="1" applyProtection="1">
      <protection locked="0"/>
    </xf>
    <xf numFmtId="0" fontId="22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alignment horizontal="left"/>
      <protection locked="0"/>
    </xf>
    <xf numFmtId="0" fontId="25" fillId="0" borderId="0" xfId="2" applyFont="1" applyProtection="1">
      <protection locked="0"/>
    </xf>
    <xf numFmtId="0" fontId="26" fillId="0" borderId="0" xfId="2" applyFont="1" applyProtection="1">
      <protection locked="0"/>
    </xf>
    <xf numFmtId="0" fontId="19" fillId="0" borderId="0" xfId="2" applyFont="1" applyProtection="1">
      <protection locked="0"/>
    </xf>
    <xf numFmtId="14" fontId="27" fillId="0" borderId="0" xfId="2" applyNumberFormat="1" applyFont="1" applyProtection="1">
      <protection locked="0"/>
    </xf>
    <xf numFmtId="0" fontId="19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right"/>
      <protection locked="0"/>
    </xf>
    <xf numFmtId="0" fontId="20" fillId="0" borderId="0" xfId="2" applyFont="1" applyProtection="1">
      <protection locked="0"/>
    </xf>
    <xf numFmtId="0" fontId="19" fillId="0" borderId="20" xfId="2" applyFont="1" applyBorder="1" applyAlignment="1" applyProtection="1">
      <alignment horizontal="center" vertical="center" wrapText="1"/>
      <protection locked="0"/>
    </xf>
    <xf numFmtId="2" fontId="19" fillId="0" borderId="21" xfId="2" applyNumberFormat="1" applyFont="1" applyBorder="1" applyAlignment="1" applyProtection="1">
      <alignment horizontal="center" vertical="center"/>
      <protection locked="0"/>
    </xf>
    <xf numFmtId="2" fontId="19" fillId="0" borderId="28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>
      <alignment horizontal="center" vertical="center"/>
    </xf>
    <xf numFmtId="2" fontId="19" fillId="0" borderId="21" xfId="2" applyNumberFormat="1" applyFont="1" applyBorder="1" applyAlignment="1">
      <alignment horizontal="center" vertical="center"/>
    </xf>
    <xf numFmtId="0" fontId="19" fillId="0" borderId="20" xfId="2" applyFont="1" applyBorder="1" applyAlignment="1" applyProtection="1">
      <alignment horizontal="center" vertical="center"/>
      <protection locked="0"/>
    </xf>
    <xf numFmtId="2" fontId="19" fillId="0" borderId="20" xfId="2" applyNumberFormat="1" applyFont="1" applyBorder="1" applyAlignment="1">
      <alignment horizontal="center" vertical="center" wrapText="1"/>
    </xf>
    <xf numFmtId="2" fontId="19" fillId="0" borderId="28" xfId="2" applyNumberFormat="1" applyFont="1" applyBorder="1" applyAlignment="1">
      <alignment horizontal="center" vertical="center"/>
    </xf>
    <xf numFmtId="2" fontId="19" fillId="0" borderId="31" xfId="2" applyNumberFormat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17" xfId="2" applyFont="1" applyBorder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0" borderId="0" xfId="2" applyFont="1" applyAlignment="1" applyProtection="1">
      <alignment horizontal="left"/>
      <protection locked="0"/>
    </xf>
    <xf numFmtId="0" fontId="19" fillId="0" borderId="0" xfId="3" applyFont="1"/>
    <xf numFmtId="0" fontId="28" fillId="0" borderId="0" xfId="3" applyFont="1"/>
    <xf numFmtId="0" fontId="20" fillId="0" borderId="0" xfId="3" applyFont="1" applyAlignment="1">
      <alignment horizontal="left"/>
    </xf>
    <xf numFmtId="0" fontId="18" fillId="0" borderId="0" xfId="4"/>
    <xf numFmtId="0" fontId="19" fillId="0" borderId="0" xfId="3" applyFont="1" applyAlignment="1">
      <alignment horizontal="left" wrapText="1"/>
    </xf>
    <xf numFmtId="0" fontId="29" fillId="0" borderId="0" xfId="3" applyFont="1"/>
    <xf numFmtId="0" fontId="20" fillId="0" borderId="0" xfId="3" applyFont="1"/>
    <xf numFmtId="0" fontId="29" fillId="0" borderId="17" xfId="3" applyFont="1" applyBorder="1"/>
    <xf numFmtId="0" fontId="26" fillId="0" borderId="0" xfId="3" applyFont="1" applyAlignment="1">
      <alignment horizontal="center"/>
    </xf>
    <xf numFmtId="0" fontId="19" fillId="0" borderId="17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2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0" fontId="25" fillId="0" borderId="0" xfId="3" applyFont="1"/>
    <xf numFmtId="0" fontId="30" fillId="0" borderId="0" xfId="3" applyFont="1"/>
    <xf numFmtId="0" fontId="31" fillId="0" borderId="25" xfId="3" applyFont="1" applyBorder="1" applyAlignment="1">
      <alignment wrapText="1"/>
    </xf>
    <xf numFmtId="0" fontId="31" fillId="0" borderId="17" xfId="3" applyFont="1" applyBorder="1" applyAlignment="1">
      <alignment wrapText="1"/>
    </xf>
    <xf numFmtId="0" fontId="31" fillId="0" borderId="26" xfId="3" applyFont="1" applyBorder="1" applyAlignment="1">
      <alignment wrapText="1"/>
    </xf>
    <xf numFmtId="0" fontId="21" fillId="0" borderId="31" xfId="3" applyFont="1" applyBorder="1" applyAlignment="1">
      <alignment horizontal="center" vertical="center" wrapText="1"/>
    </xf>
    <xf numFmtId="0" fontId="21" fillId="0" borderId="28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1" xfId="3" applyFont="1" applyBorder="1" applyAlignment="1">
      <alignment horizontal="left" vertical="center"/>
    </xf>
    <xf numFmtId="0" fontId="22" fillId="0" borderId="31" xfId="3" quotePrefix="1" applyFont="1" applyBorder="1" applyAlignment="1">
      <alignment horizontal="center"/>
    </xf>
    <xf numFmtId="0" fontId="22" fillId="0" borderId="31" xfId="3" applyFont="1" applyBorder="1" applyAlignment="1">
      <alignment horizontal="center"/>
    </xf>
    <xf numFmtId="0" fontId="19" fillId="0" borderId="31" xfId="3" applyFont="1" applyBorder="1" applyAlignment="1">
      <alignment horizontal="center"/>
    </xf>
    <xf numFmtId="2" fontId="19" fillId="0" borderId="31" xfId="3" applyNumberFormat="1" applyFont="1" applyBorder="1" applyAlignment="1">
      <alignment horizontal="center"/>
    </xf>
    <xf numFmtId="0" fontId="22" fillId="0" borderId="31" xfId="3" applyFont="1" applyBorder="1" applyAlignment="1">
      <alignment horizontal="justify" vertical="top" wrapText="1"/>
    </xf>
    <xf numFmtId="2" fontId="19" fillId="0" borderId="31" xfId="3" quotePrefix="1" applyNumberFormat="1" applyFont="1" applyBorder="1" applyAlignment="1">
      <alignment horizontal="center" vertical="center"/>
    </xf>
    <xf numFmtId="2" fontId="19" fillId="0" borderId="31" xfId="3" applyNumberFormat="1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31" xfId="3" quotePrefix="1" applyFont="1" applyBorder="1" applyAlignment="1">
      <alignment horizontal="center" vertical="center"/>
    </xf>
    <xf numFmtId="0" fontId="22" fillId="0" borderId="31" xfId="3" applyFont="1" applyBorder="1" applyAlignment="1">
      <alignment vertical="center"/>
    </xf>
    <xf numFmtId="0" fontId="19" fillId="0" borderId="31" xfId="3" applyFont="1" applyBorder="1"/>
    <xf numFmtId="0" fontId="20" fillId="0" borderId="31" xfId="3" applyFont="1" applyBorder="1" applyAlignment="1">
      <alignment horizontal="right" vertical="center" wrapText="1"/>
    </xf>
    <xf numFmtId="2" fontId="28" fillId="0" borderId="30" xfId="3" quotePrefix="1" applyNumberFormat="1" applyFont="1" applyBorder="1" applyAlignment="1">
      <alignment horizontal="center" vertical="center"/>
    </xf>
    <xf numFmtId="0" fontId="26" fillId="0" borderId="0" xfId="5" applyFont="1"/>
    <xf numFmtId="0" fontId="19" fillId="0" borderId="17" xfId="3" applyFont="1" applyBorder="1"/>
    <xf numFmtId="0" fontId="19" fillId="0" borderId="0" xfId="5" applyFont="1" applyAlignment="1">
      <alignment vertical="top" wrapText="1"/>
    </xf>
    <xf numFmtId="0" fontId="19" fillId="0" borderId="0" xfId="3" applyFont="1" applyAlignment="1">
      <alignment horizontal="center" vertical="top"/>
    </xf>
    <xf numFmtId="0" fontId="34" fillId="0" borderId="7" xfId="6" applyFont="1" applyBorder="1" applyAlignment="1">
      <alignment vertical="center" wrapText="1"/>
    </xf>
    <xf numFmtId="0" fontId="19" fillId="0" borderId="0" xfId="5" applyFont="1" applyAlignment="1">
      <alignment horizontal="center" vertical="top" wrapText="1"/>
    </xf>
    <xf numFmtId="0" fontId="35" fillId="0" borderId="0" xfId="3" applyFont="1"/>
    <xf numFmtId="0" fontId="36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36" fillId="0" borderId="33" xfId="0" applyNumberFormat="1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49" fontId="37" fillId="0" borderId="33" xfId="0" applyNumberFormat="1" applyFont="1" applyBorder="1" applyAlignment="1">
      <alignment horizontal="center" vertical="center"/>
    </xf>
    <xf numFmtId="2" fontId="37" fillId="0" borderId="33" xfId="0" applyNumberFormat="1" applyFont="1" applyBorder="1" applyAlignment="1">
      <alignment horizontal="right" vertical="center"/>
    </xf>
    <xf numFmtId="0" fontId="36" fillId="0" borderId="0" xfId="0" applyFont="1"/>
    <xf numFmtId="0" fontId="37" fillId="5" borderId="33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42" fillId="0" borderId="0" xfId="0" applyFont="1"/>
    <xf numFmtId="0" fontId="0" fillId="0" borderId="0" xfId="0" applyAlignment="1">
      <alignment horizontal="left"/>
    </xf>
    <xf numFmtId="0" fontId="43" fillId="0" borderId="0" xfId="0" applyFont="1"/>
    <xf numFmtId="0" fontId="43" fillId="0" borderId="31" xfId="0" applyFont="1" applyBorder="1" applyAlignment="1">
      <alignment horizontal="center" wrapText="1"/>
    </xf>
    <xf numFmtId="0" fontId="43" fillId="0" borderId="31" xfId="0" applyFont="1" applyBorder="1" applyAlignment="1">
      <alignment horizontal="center"/>
    </xf>
    <xf numFmtId="0" fontId="43" fillId="0" borderId="31" xfId="0" applyFont="1" applyBorder="1"/>
    <xf numFmtId="0" fontId="46" fillId="0" borderId="31" xfId="0" applyFont="1" applyBorder="1"/>
    <xf numFmtId="0" fontId="43" fillId="6" borderId="31" xfId="0" applyFont="1" applyFill="1" applyBorder="1"/>
    <xf numFmtId="2" fontId="43" fillId="0" borderId="31" xfId="0" applyNumberFormat="1" applyFont="1" applyBorder="1"/>
    <xf numFmtId="2" fontId="43" fillId="6" borderId="31" xfId="0" applyNumberFormat="1" applyFont="1" applyFill="1" applyBorder="1"/>
    <xf numFmtId="2" fontId="47" fillId="0" borderId="31" xfId="0" applyNumberFormat="1" applyFont="1" applyBorder="1"/>
    <xf numFmtId="0" fontId="49" fillId="0" borderId="31" xfId="7" applyFont="1" applyBorder="1" applyAlignment="1">
      <alignment vertical="top" wrapText="1"/>
    </xf>
    <xf numFmtId="0" fontId="43" fillId="0" borderId="31" xfId="0" applyFont="1" applyBorder="1" applyAlignment="1">
      <alignment horizontal="right"/>
    </xf>
    <xf numFmtId="0" fontId="43" fillId="0" borderId="31" xfId="0" applyFont="1" applyBorder="1" applyAlignment="1">
      <alignment horizontal="left"/>
    </xf>
    <xf numFmtId="0" fontId="31" fillId="0" borderId="0" xfId="0" applyFont="1"/>
    <xf numFmtId="0" fontId="50" fillId="0" borderId="17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36" fillId="0" borderId="33" xfId="0" applyNumberFormat="1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40" fillId="0" borderId="0" xfId="0" applyFont="1" applyAlignment="1">
      <alignment horizontal="left"/>
    </xf>
    <xf numFmtId="0" fontId="51" fillId="0" borderId="0" xfId="0" applyFont="1"/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53" fillId="0" borderId="0" xfId="0" applyFont="1" applyAlignment="1">
      <alignment horizontal="right" vertical="center"/>
    </xf>
    <xf numFmtId="164" fontId="53" fillId="0" borderId="0" xfId="0" applyNumberFormat="1" applyFont="1" applyAlignment="1">
      <alignment vertical="center"/>
    </xf>
    <xf numFmtId="164" fontId="38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right" vertical="center"/>
    </xf>
    <xf numFmtId="0" fontId="53" fillId="0" borderId="38" xfId="0" applyFont="1" applyBorder="1"/>
    <xf numFmtId="0" fontId="38" fillId="0" borderId="0" xfId="0" applyFont="1" applyAlignment="1">
      <alignment horizontal="right"/>
    </xf>
    <xf numFmtId="0" fontId="53" fillId="0" borderId="0" xfId="0" applyFont="1"/>
    <xf numFmtId="0" fontId="53" fillId="0" borderId="0" xfId="0" applyFont="1" applyAlignment="1">
      <alignment horizontal="right"/>
    </xf>
    <xf numFmtId="0" fontId="38" fillId="0" borderId="39" xfId="0" applyFont="1" applyBorder="1" applyAlignment="1">
      <alignment horizontal="center"/>
    </xf>
    <xf numFmtId="0" fontId="52" fillId="0" borderId="38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top"/>
    </xf>
    <xf numFmtId="0" fontId="38" fillId="0" borderId="38" xfId="0" applyFont="1" applyBorder="1" applyAlignment="1">
      <alignment horizontal="center" vertical="top"/>
    </xf>
    <xf numFmtId="0" fontId="52" fillId="0" borderId="38" xfId="0" applyFont="1" applyBorder="1" applyAlignment="1">
      <alignment vertical="center"/>
    </xf>
    <xf numFmtId="0" fontId="52" fillId="0" borderId="38" xfId="0" applyFont="1" applyBorder="1" applyAlignment="1">
      <alignment horizontal="center" vertical="center"/>
    </xf>
    <xf numFmtId="2" fontId="52" fillId="0" borderId="38" xfId="0" applyNumberFormat="1" applyFont="1" applyBorder="1" applyAlignment="1">
      <alignment horizontal="right" vertical="center"/>
    </xf>
    <xf numFmtId="0" fontId="52" fillId="0" borderId="38" xfId="0" applyFont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2" fontId="38" fillId="0" borderId="38" xfId="0" applyNumberFormat="1" applyFont="1" applyBorder="1" applyAlignment="1">
      <alignment horizontal="right" vertical="center"/>
    </xf>
    <xf numFmtId="2" fontId="52" fillId="7" borderId="38" xfId="0" applyNumberFormat="1" applyFont="1" applyFill="1" applyBorder="1" applyAlignment="1">
      <alignment horizontal="right" vertical="center"/>
    </xf>
    <xf numFmtId="0" fontId="38" fillId="0" borderId="38" xfId="0" applyFont="1" applyBorder="1" applyAlignment="1">
      <alignment vertical="top" wrapText="1"/>
    </xf>
    <xf numFmtId="0" fontId="38" fillId="7" borderId="38" xfId="0" applyFont="1" applyFill="1" applyBorder="1" applyAlignment="1">
      <alignment vertical="center" wrapText="1"/>
    </xf>
    <xf numFmtId="1" fontId="52" fillId="0" borderId="38" xfId="0" applyNumberFormat="1" applyFont="1" applyBorder="1" applyAlignment="1">
      <alignment horizontal="center" vertical="top"/>
    </xf>
    <xf numFmtId="1" fontId="38" fillId="0" borderId="38" xfId="0" applyNumberFormat="1" applyFont="1" applyBorder="1" applyAlignment="1">
      <alignment horizontal="center" vertical="top" wrapText="1"/>
    </xf>
    <xf numFmtId="1" fontId="52" fillId="0" borderId="38" xfId="0" applyNumberFormat="1" applyFont="1" applyBorder="1" applyAlignment="1">
      <alignment horizontal="center" vertical="top" wrapText="1"/>
    </xf>
    <xf numFmtId="0" fontId="52" fillId="0" borderId="38" xfId="0" applyFont="1" applyBorder="1" applyAlignment="1">
      <alignment vertical="top" wrapText="1"/>
    </xf>
    <xf numFmtId="0" fontId="38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 wrapText="1"/>
    </xf>
    <xf numFmtId="0" fontId="38" fillId="0" borderId="0" xfId="0" applyFont="1" applyAlignment="1">
      <alignment vertical="center"/>
    </xf>
    <xf numFmtId="164" fontId="38" fillId="0" borderId="40" xfId="0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/>
    </xf>
    <xf numFmtId="0" fontId="38" fillId="0" borderId="37" xfId="0" applyFont="1" applyBorder="1" applyAlignment="1">
      <alignment vertical="center"/>
    </xf>
    <xf numFmtId="0" fontId="38" fillId="0" borderId="37" xfId="0" applyFont="1" applyBorder="1"/>
    <xf numFmtId="0" fontId="5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4" fillId="0" borderId="32" xfId="0" applyFont="1" applyBorder="1" applyAlignment="1">
      <alignment horizontal="center" vertical="top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top"/>
    </xf>
    <xf numFmtId="0" fontId="55" fillId="0" borderId="0" xfId="0" applyFont="1"/>
    <xf numFmtId="0" fontId="54" fillId="0" borderId="0" xfId="0" applyFont="1"/>
    <xf numFmtId="0" fontId="40" fillId="0" borderId="0" xfId="0" applyFont="1"/>
    <xf numFmtId="0" fontId="0" fillId="8" borderId="0" xfId="0" applyFill="1"/>
    <xf numFmtId="0" fontId="59" fillId="0" borderId="0" xfId="8" applyFont="1"/>
    <xf numFmtId="0" fontId="60" fillId="0" borderId="0" xfId="8" applyFont="1"/>
    <xf numFmtId="0" fontId="60" fillId="0" borderId="41" xfId="8" applyFont="1" applyBorder="1" applyAlignment="1">
      <alignment vertical="center"/>
    </xf>
    <xf numFmtId="0" fontId="61" fillId="0" borderId="0" xfId="8" applyFont="1" applyAlignment="1">
      <alignment horizontal="center" vertical="top"/>
    </xf>
    <xf numFmtId="0" fontId="62" fillId="0" borderId="0" xfId="8" applyFont="1"/>
    <xf numFmtId="0" fontId="59" fillId="0" borderId="0" xfId="0" applyFont="1"/>
    <xf numFmtId="0" fontId="63" fillId="0" borderId="0" xfId="8" applyFont="1" applyAlignment="1">
      <alignment horizontal="center" vertical="center"/>
    </xf>
    <xf numFmtId="0" fontId="60" fillId="0" borderId="31" xfId="8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 wrapText="1"/>
    </xf>
    <xf numFmtId="0" fontId="66" fillId="0" borderId="31" xfId="8" applyFont="1" applyBorder="1" applyAlignment="1">
      <alignment horizontal="center" vertical="center" wrapText="1"/>
    </xf>
    <xf numFmtId="0" fontId="66" fillId="0" borderId="31" xfId="8" applyFont="1" applyBorder="1" applyAlignment="1">
      <alignment horizontal="center" wrapText="1"/>
    </xf>
    <xf numFmtId="0" fontId="59" fillId="0" borderId="31" xfId="8" applyFont="1" applyBorder="1"/>
    <xf numFmtId="2" fontId="64" fillId="0" borderId="31" xfId="8" applyNumberFormat="1" applyFont="1" applyBorder="1"/>
    <xf numFmtId="2" fontId="67" fillId="0" borderId="31" xfId="8" applyNumberFormat="1" applyFont="1" applyBorder="1" applyAlignment="1">
      <alignment horizontal="right"/>
    </xf>
    <xf numFmtId="2" fontId="64" fillId="0" borderId="31" xfId="8" applyNumberFormat="1" applyFont="1" applyBorder="1" applyAlignment="1">
      <alignment horizontal="right" vertical="center"/>
    </xf>
    <xf numFmtId="0" fontId="59" fillId="0" borderId="31" xfId="8" applyFont="1" applyBorder="1" applyAlignment="1">
      <alignment wrapText="1"/>
    </xf>
    <xf numFmtId="2" fontId="64" fillId="0" borderId="31" xfId="8" applyNumberFormat="1" applyFont="1" applyBorder="1" applyAlignment="1">
      <alignment horizontal="right"/>
    </xf>
    <xf numFmtId="49" fontId="32" fillId="0" borderId="31" xfId="8" applyNumberFormat="1" applyFont="1" applyBorder="1" applyAlignment="1">
      <alignment horizontal="justify" vertical="center"/>
    </xf>
    <xf numFmtId="2" fontId="64" fillId="0" borderId="31" xfId="8" applyNumberFormat="1" applyFont="1" applyBorder="1" applyAlignment="1">
      <alignment horizontal="justify" vertical="center"/>
    </xf>
    <xf numFmtId="2" fontId="67" fillId="0" borderId="31" xfId="8" applyNumberFormat="1" applyFont="1" applyBorder="1" applyAlignment="1">
      <alignment horizontal="right" vertical="center"/>
    </xf>
    <xf numFmtId="0" fontId="19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1" fontId="68" fillId="0" borderId="31" xfId="0" applyNumberFormat="1" applyFont="1" applyBorder="1"/>
    <xf numFmtId="2" fontId="63" fillId="0" borderId="31" xfId="0" applyNumberFormat="1" applyFont="1" applyBorder="1"/>
    <xf numFmtId="1" fontId="69" fillId="0" borderId="0" xfId="0" applyNumberFormat="1" applyFont="1" applyAlignment="1">
      <alignment vertical="top"/>
    </xf>
    <xf numFmtId="1" fontId="59" fillId="0" borderId="0" xfId="0" applyNumberFormat="1" applyFont="1"/>
    <xf numFmtId="1" fontId="61" fillId="0" borderId="0" xfId="0" applyNumberFormat="1" applyFont="1"/>
    <xf numFmtId="1" fontId="70" fillId="0" borderId="0" xfId="0" applyNumberFormat="1" applyFont="1"/>
    <xf numFmtId="0" fontId="31" fillId="0" borderId="41" xfId="0" applyFont="1" applyBorder="1"/>
    <xf numFmtId="1" fontId="61" fillId="0" borderId="41" xfId="0" applyNumberFormat="1" applyFont="1" applyBorder="1"/>
    <xf numFmtId="0" fontId="43" fillId="0" borderId="0" xfId="0" applyFont="1" applyAlignment="1">
      <alignment horizontal="center" vertical="top"/>
    </xf>
    <xf numFmtId="1" fontId="70" fillId="0" borderId="0" xfId="0" applyNumberFormat="1" applyFont="1" applyAlignment="1">
      <alignment wrapText="1"/>
    </xf>
    <xf numFmtId="1" fontId="69" fillId="0" borderId="0" xfId="0" applyNumberFormat="1" applyFont="1"/>
    <xf numFmtId="1" fontId="61" fillId="0" borderId="0" xfId="0" applyNumberFormat="1" applyFont="1" applyAlignment="1">
      <alignment vertical="top"/>
    </xf>
    <xf numFmtId="1" fontId="61" fillId="0" borderId="0" xfId="0" applyNumberFormat="1" applyFont="1" applyAlignment="1">
      <alignment vertical="center"/>
    </xf>
    <xf numFmtId="0" fontId="61" fillId="0" borderId="0" xfId="8" applyFont="1"/>
    <xf numFmtId="0" fontId="72" fillId="0" borderId="0" xfId="8" applyFont="1"/>
    <xf numFmtId="0" fontId="19" fillId="0" borderId="0" xfId="2" applyFont="1" applyAlignment="1" applyProtection="1">
      <alignment horizontal="center"/>
      <protection locked="0"/>
    </xf>
    <xf numFmtId="0" fontId="19" fillId="0" borderId="0" xfId="2" applyFont="1" applyAlignment="1" applyProtection="1">
      <alignment horizontal="left"/>
      <protection locked="0"/>
    </xf>
    <xf numFmtId="0" fontId="19" fillId="0" borderId="17" xfId="2" applyFont="1" applyBorder="1" applyAlignment="1" applyProtection="1">
      <alignment horizontal="left"/>
      <protection locked="0"/>
    </xf>
    <xf numFmtId="0" fontId="22" fillId="0" borderId="0" xfId="2" applyFont="1" applyProtection="1">
      <protection locked="0"/>
    </xf>
    <xf numFmtId="0" fontId="22" fillId="0" borderId="0" xfId="2" applyFont="1"/>
    <xf numFmtId="0" fontId="70" fillId="0" borderId="0" xfId="9" applyFont="1" applyProtection="1">
      <protection locked="0"/>
    </xf>
    <xf numFmtId="0" fontId="22" fillId="0" borderId="0" xfId="2" applyFont="1" applyAlignment="1" applyProtection="1">
      <alignment wrapText="1"/>
      <protection locked="0"/>
    </xf>
    <xf numFmtId="0" fontId="22" fillId="0" borderId="0" xfId="2" applyFont="1" applyAlignment="1">
      <alignment wrapText="1"/>
    </xf>
    <xf numFmtId="0" fontId="76" fillId="0" borderId="0" xfId="2" applyFont="1" applyProtection="1">
      <protection locked="0"/>
    </xf>
    <xf numFmtId="0" fontId="22" fillId="0" borderId="0" xfId="2" applyFont="1" applyAlignment="1" applyProtection="1">
      <alignment horizontal="center"/>
      <protection locked="0"/>
    </xf>
    <xf numFmtId="0" fontId="77" fillId="0" borderId="0" xfId="9" applyFont="1" applyAlignment="1" applyProtection="1">
      <alignment horizontal="center" vertical="center" wrapText="1"/>
      <protection locked="0"/>
    </xf>
    <xf numFmtId="0" fontId="79" fillId="0" borderId="28" xfId="2" applyFont="1" applyBorder="1" applyProtection="1">
      <protection locked="0"/>
    </xf>
    <xf numFmtId="0" fontId="79" fillId="0" borderId="31" xfId="2" applyFont="1" applyBorder="1" applyProtection="1">
      <protection locked="0"/>
    </xf>
    <xf numFmtId="0" fontId="21" fillId="0" borderId="0" xfId="2" applyFont="1" applyProtection="1">
      <protection locked="0"/>
    </xf>
    <xf numFmtId="1" fontId="80" fillId="0" borderId="0" xfId="2" applyNumberFormat="1" applyFont="1" applyProtection="1">
      <protection locked="0"/>
    </xf>
    <xf numFmtId="0" fontId="76" fillId="0" borderId="31" xfId="11" applyFont="1" applyBorder="1" applyAlignment="1" applyProtection="1">
      <alignment horizontal="center" vertical="center" wrapText="1"/>
      <protection locked="0"/>
    </xf>
    <xf numFmtId="0" fontId="81" fillId="0" borderId="31" xfId="10" applyFont="1" applyBorder="1" applyAlignment="1" applyProtection="1">
      <alignment horizontal="center" vertical="top" wrapText="1"/>
      <protection locked="0"/>
    </xf>
    <xf numFmtId="0" fontId="81" fillId="0" borderId="28" xfId="11" applyFont="1" applyBorder="1" applyAlignment="1" applyProtection="1">
      <alignment horizontal="center" vertical="top" wrapText="1"/>
      <protection locked="0"/>
    </xf>
    <xf numFmtId="0" fontId="81" fillId="0" borderId="31" xfId="2" applyFont="1" applyBorder="1" applyAlignment="1" applyProtection="1">
      <alignment vertical="top"/>
      <protection locked="0"/>
    </xf>
    <xf numFmtId="0" fontId="21" fillId="0" borderId="22" xfId="2" applyFont="1" applyBorder="1" applyProtection="1">
      <protection locked="0"/>
    </xf>
    <xf numFmtId="164" fontId="61" fillId="0" borderId="0" xfId="3" applyNumberFormat="1" applyFont="1" applyAlignment="1" applyProtection="1">
      <alignment horizontal="center"/>
      <protection locked="0"/>
    </xf>
    <xf numFmtId="0" fontId="22" fillId="0" borderId="31" xfId="10" applyFont="1" applyBorder="1" applyAlignment="1" applyProtection="1">
      <alignment vertical="center" wrapText="1"/>
      <protection locked="0"/>
    </xf>
    <xf numFmtId="0" fontId="22" fillId="0" borderId="31" xfId="10" applyFont="1" applyBorder="1" applyProtection="1">
      <protection locked="0"/>
    </xf>
    <xf numFmtId="0" fontId="22" fillId="0" borderId="28" xfId="10" applyFont="1" applyBorder="1" applyAlignment="1" applyProtection="1">
      <alignment horizontal="center" vertical="center"/>
      <protection locked="0"/>
    </xf>
    <xf numFmtId="0" fontId="19" fillId="0" borderId="31" xfId="2" applyFont="1" applyBorder="1" applyAlignment="1" applyProtection="1">
      <alignment horizontal="center"/>
      <protection locked="0"/>
    </xf>
    <xf numFmtId="0" fontId="22" fillId="0" borderId="31" xfId="10" applyFont="1" applyBorder="1" applyAlignment="1" applyProtection="1">
      <alignment horizontal="right"/>
      <protection locked="0"/>
    </xf>
    <xf numFmtId="1" fontId="80" fillId="0" borderId="31" xfId="0" applyNumberFormat="1" applyFont="1" applyBorder="1" applyAlignment="1">
      <alignment horizontal="right" wrapText="1"/>
    </xf>
    <xf numFmtId="1" fontId="22" fillId="0" borderId="31" xfId="2" applyNumberFormat="1" applyFont="1" applyBorder="1" applyAlignment="1" applyProtection="1">
      <alignment horizontal="right"/>
      <protection locked="0"/>
    </xf>
    <xf numFmtId="0" fontId="19" fillId="0" borderId="0" xfId="2" applyFont="1" applyAlignment="1" applyProtection="1">
      <alignment horizontal="right"/>
      <protection locked="0"/>
    </xf>
    <xf numFmtId="164" fontId="59" fillId="0" borderId="0" xfId="3" applyNumberFormat="1" applyFont="1" applyProtection="1">
      <protection locked="0"/>
    </xf>
    <xf numFmtId="164" fontId="59" fillId="0" borderId="0" xfId="3" applyNumberFormat="1" applyFont="1" applyAlignment="1" applyProtection="1">
      <alignment horizontal="left"/>
      <protection locked="0"/>
    </xf>
    <xf numFmtId="164" fontId="59" fillId="0" borderId="0" xfId="3" applyNumberFormat="1" applyFont="1" applyAlignment="1" applyProtection="1">
      <alignment horizontal="center"/>
      <protection locked="0"/>
    </xf>
    <xf numFmtId="0" fontId="19" fillId="0" borderId="31" xfId="2" applyFont="1" applyBorder="1" applyProtection="1">
      <protection locked="0"/>
    </xf>
    <xf numFmtId="1" fontId="80" fillId="0" borderId="31" xfId="2" applyNumberFormat="1" applyFont="1" applyBorder="1" applyProtection="1">
      <protection locked="0"/>
    </xf>
    <xf numFmtId="0" fontId="22" fillId="0" borderId="0" xfId="10" applyFont="1" applyAlignment="1" applyProtection="1">
      <alignment vertical="center" wrapText="1"/>
      <protection locked="0"/>
    </xf>
    <xf numFmtId="0" fontId="21" fillId="0" borderId="0" xfId="10" applyFont="1" applyAlignment="1" applyProtection="1">
      <alignment horizontal="center" vertical="center"/>
      <protection locked="0"/>
    </xf>
    <xf numFmtId="0" fontId="22" fillId="0" borderId="0" xfId="10" applyFont="1" applyProtection="1">
      <protection locked="0"/>
    </xf>
    <xf numFmtId="164" fontId="70" fillId="0" borderId="0" xfId="3" applyNumberFormat="1" applyFont="1" applyProtection="1">
      <protection locked="0"/>
    </xf>
    <xf numFmtId="0" fontId="19" fillId="0" borderId="0" xfId="2" applyFont="1" applyAlignment="1">
      <alignment horizontal="center" vertical="center" wrapText="1"/>
    </xf>
    <xf numFmtId="0" fontId="21" fillId="0" borderId="51" xfId="2" applyFont="1" applyBorder="1" applyAlignment="1" applyProtection="1">
      <alignment horizontal="center" vertical="center" wrapText="1"/>
      <protection locked="0"/>
    </xf>
    <xf numFmtId="0" fontId="21" fillId="0" borderId="31" xfId="2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horizontal="center" vertical="center" wrapText="1"/>
      <protection locked="0"/>
    </xf>
    <xf numFmtId="0" fontId="21" fillId="0" borderId="52" xfId="2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1" fillId="0" borderId="50" xfId="2" applyFont="1" applyBorder="1" applyAlignment="1">
      <alignment horizontal="center" wrapText="1"/>
    </xf>
    <xf numFmtId="0" fontId="21" fillId="0" borderId="51" xfId="2" applyFont="1" applyBorder="1" applyAlignment="1">
      <alignment horizontal="center" wrapText="1"/>
    </xf>
    <xf numFmtId="0" fontId="21" fillId="0" borderId="31" xfId="2" applyFont="1" applyBorder="1" applyAlignment="1">
      <alignment horizontal="center" wrapText="1"/>
    </xf>
    <xf numFmtId="0" fontId="21" fillId="0" borderId="28" xfId="2" applyFont="1" applyBorder="1" applyAlignment="1">
      <alignment horizontal="center" wrapText="1"/>
    </xf>
    <xf numFmtId="0" fontId="21" fillId="0" borderId="52" xfId="2" applyFont="1" applyBorder="1" applyAlignment="1">
      <alignment horizontal="center" wrapText="1"/>
    </xf>
    <xf numFmtId="0" fontId="21" fillId="0" borderId="56" xfId="2" applyFont="1" applyBorder="1" applyAlignment="1">
      <alignment horizontal="center" wrapText="1"/>
    </xf>
    <xf numFmtId="0" fontId="21" fillId="0" borderId="53" xfId="2" applyFont="1" applyBorder="1" applyAlignment="1">
      <alignment horizontal="center" wrapText="1"/>
    </xf>
    <xf numFmtId="0" fontId="21" fillId="0" borderId="50" xfId="2" applyFont="1" applyBorder="1" applyAlignment="1">
      <alignment wrapText="1"/>
    </xf>
    <xf numFmtId="2" fontId="32" fillId="0" borderId="56" xfId="2" applyNumberFormat="1" applyFont="1" applyBorder="1" applyAlignment="1">
      <alignment horizontal="right" wrapText="1"/>
    </xf>
    <xf numFmtId="2" fontId="32" fillId="0" borderId="31" xfId="2" applyNumberFormat="1" applyFont="1" applyBorder="1" applyAlignment="1">
      <alignment horizontal="right" wrapText="1"/>
    </xf>
    <xf numFmtId="2" fontId="32" fillId="0" borderId="31" xfId="0" applyNumberFormat="1" applyFont="1" applyBorder="1" applyAlignment="1">
      <alignment horizontal="right" wrapText="1"/>
    </xf>
    <xf numFmtId="1" fontId="32" fillId="0" borderId="51" xfId="0" applyNumberFormat="1" applyFont="1" applyBorder="1" applyAlignment="1">
      <alignment horizontal="right" wrapText="1"/>
    </xf>
    <xf numFmtId="1" fontId="32" fillId="0" borderId="31" xfId="0" applyNumberFormat="1" applyFont="1" applyBorder="1" applyAlignment="1">
      <alignment horizontal="right" wrapText="1"/>
    </xf>
    <xf numFmtId="1" fontId="32" fillId="0" borderId="31" xfId="2" applyNumberFormat="1" applyFont="1" applyBorder="1" applyAlignment="1">
      <alignment horizontal="right" wrapText="1"/>
    </xf>
    <xf numFmtId="1" fontId="32" fillId="9" borderId="53" xfId="2" applyNumberFormat="1" applyFont="1" applyFill="1" applyBorder="1" applyAlignment="1">
      <alignment horizontal="right" wrapText="1"/>
    </xf>
    <xf numFmtId="1" fontId="32" fillId="0" borderId="56" xfId="2" applyNumberFormat="1" applyFont="1" applyBorder="1" applyAlignment="1">
      <alignment horizontal="right" wrapText="1"/>
    </xf>
    <xf numFmtId="1" fontId="22" fillId="0" borderId="0" xfId="0" applyNumberFormat="1" applyFont="1"/>
    <xf numFmtId="3" fontId="22" fillId="0" borderId="0" xfId="0" applyNumberFormat="1" applyFont="1"/>
    <xf numFmtId="0" fontId="83" fillId="0" borderId="50" xfId="2" applyFont="1" applyBorder="1" applyAlignment="1">
      <alignment horizontal="left" wrapText="1"/>
    </xf>
    <xf numFmtId="2" fontId="32" fillId="0" borderId="51" xfId="2" applyNumberFormat="1" applyFont="1" applyBorder="1" applyAlignment="1">
      <alignment horizontal="right" wrapText="1"/>
    </xf>
    <xf numFmtId="1" fontId="32" fillId="0" borderId="51" xfId="2" applyNumberFormat="1" applyFont="1" applyBorder="1" applyAlignment="1">
      <alignment horizontal="right" wrapText="1"/>
    </xf>
    <xf numFmtId="0" fontId="32" fillId="0" borderId="50" xfId="2" applyFont="1" applyBorder="1" applyAlignment="1">
      <alignment horizontal="left" wrapText="1"/>
    </xf>
    <xf numFmtId="1" fontId="32" fillId="0" borderId="28" xfId="2" applyNumberFormat="1" applyFont="1" applyBorder="1" applyAlignment="1">
      <alignment horizontal="right" wrapText="1"/>
    </xf>
    <xf numFmtId="0" fontId="32" fillId="0" borderId="50" xfId="2" applyFont="1" applyBorder="1" applyAlignment="1" applyProtection="1">
      <alignment horizontal="left" wrapText="1"/>
      <protection locked="0"/>
    </xf>
    <xf numFmtId="2" fontId="32" fillId="0" borderId="51" xfId="2" applyNumberFormat="1" applyFont="1" applyBorder="1" applyAlignment="1" applyProtection="1">
      <alignment horizontal="right" wrapText="1"/>
      <protection locked="0"/>
    </xf>
    <xf numFmtId="2" fontId="32" fillId="0" borderId="31" xfId="2" applyNumberFormat="1" applyFont="1" applyBorder="1" applyAlignment="1" applyProtection="1">
      <alignment horizontal="right" wrapText="1"/>
      <protection locked="0"/>
    </xf>
    <xf numFmtId="1" fontId="32" fillId="0" borderId="31" xfId="2" applyNumberFormat="1" applyFont="1" applyBorder="1" applyAlignment="1" applyProtection="1">
      <alignment horizontal="right" wrapText="1"/>
      <protection locked="0"/>
    </xf>
    <xf numFmtId="1" fontId="32" fillId="0" borderId="28" xfId="2" applyNumberFormat="1" applyFont="1" applyBorder="1" applyAlignment="1" applyProtection="1">
      <alignment horizontal="right" wrapText="1"/>
      <protection locked="0"/>
    </xf>
    <xf numFmtId="0" fontId="84" fillId="0" borderId="50" xfId="2" applyFont="1" applyBorder="1" applyAlignment="1" applyProtection="1">
      <alignment horizontal="left" wrapText="1"/>
      <protection locked="0"/>
    </xf>
    <xf numFmtId="0" fontId="85" fillId="0" borderId="50" xfId="2" applyFont="1" applyBorder="1" applyAlignment="1" applyProtection="1">
      <alignment horizontal="left" wrapText="1"/>
      <protection locked="0"/>
    </xf>
    <xf numFmtId="0" fontId="86" fillId="0" borderId="57" xfId="2" applyFont="1" applyBorder="1" applyAlignment="1">
      <alignment horizontal="left" wrapText="1"/>
    </xf>
    <xf numFmtId="2" fontId="32" fillId="0" borderId="58" xfId="2" applyNumberFormat="1" applyFont="1" applyBorder="1" applyAlignment="1" applyProtection="1">
      <alignment horizontal="right" wrapText="1"/>
      <protection locked="0"/>
    </xf>
    <xf numFmtId="2" fontId="32" fillId="0" borderId="21" xfId="2" applyNumberFormat="1" applyFont="1" applyBorder="1" applyAlignment="1" applyProtection="1">
      <alignment horizontal="right" wrapText="1"/>
      <protection locked="0"/>
    </xf>
    <xf numFmtId="2" fontId="32" fillId="0" borderId="21" xfId="0" applyNumberFormat="1" applyFont="1" applyBorder="1" applyAlignment="1">
      <alignment horizontal="right" wrapText="1"/>
    </xf>
    <xf numFmtId="1" fontId="32" fillId="0" borderId="58" xfId="2" applyNumberFormat="1" applyFont="1" applyBorder="1" applyAlignment="1">
      <alignment horizontal="right" wrapText="1"/>
    </xf>
    <xf numFmtId="1" fontId="32" fillId="0" borderId="21" xfId="2" applyNumberFormat="1" applyFont="1" applyBorder="1" applyAlignment="1" applyProtection="1">
      <alignment horizontal="right" wrapText="1"/>
      <protection locked="0"/>
    </xf>
    <xf numFmtId="1" fontId="32" fillId="0" borderId="18" xfId="2" applyNumberFormat="1" applyFont="1" applyBorder="1" applyAlignment="1" applyProtection="1">
      <alignment horizontal="right" wrapText="1"/>
      <protection locked="0"/>
    </xf>
    <xf numFmtId="1" fontId="32" fillId="9" borderId="54" xfId="2" applyNumberFormat="1" applyFont="1" applyFill="1" applyBorder="1" applyAlignment="1">
      <alignment horizontal="right" wrapText="1"/>
    </xf>
    <xf numFmtId="0" fontId="87" fillId="9" borderId="43" xfId="2" applyFont="1" applyFill="1" applyBorder="1" applyAlignment="1">
      <alignment horizontal="left" wrapText="1"/>
    </xf>
    <xf numFmtId="2" fontId="87" fillId="9" borderId="59" xfId="2" applyNumberFormat="1" applyFont="1" applyFill="1" applyBorder="1" applyAlignment="1">
      <alignment horizontal="right" wrapText="1"/>
    </xf>
    <xf numFmtId="2" fontId="87" fillId="9" borderId="60" xfId="2" applyNumberFormat="1" applyFont="1" applyFill="1" applyBorder="1" applyAlignment="1">
      <alignment horizontal="right" wrapText="1"/>
    </xf>
    <xf numFmtId="2" fontId="87" fillId="9" borderId="61" xfId="2" applyNumberFormat="1" applyFont="1" applyFill="1" applyBorder="1" applyAlignment="1">
      <alignment horizontal="right" wrapText="1"/>
    </xf>
    <xf numFmtId="1" fontId="87" fillId="9" borderId="59" xfId="2" applyNumberFormat="1" applyFont="1" applyFill="1" applyBorder="1" applyAlignment="1">
      <alignment horizontal="right" wrapText="1"/>
    </xf>
    <xf numFmtId="1" fontId="87" fillId="9" borderId="60" xfId="2" applyNumberFormat="1" applyFont="1" applyFill="1" applyBorder="1" applyAlignment="1">
      <alignment horizontal="right" wrapText="1"/>
    </xf>
    <xf numFmtId="1" fontId="32" fillId="9" borderId="61" xfId="2" applyNumberFormat="1" applyFont="1" applyFill="1" applyBorder="1" applyAlignment="1">
      <alignment horizontal="right" wrapText="1"/>
    </xf>
    <xf numFmtId="4" fontId="22" fillId="0" borderId="0" xfId="2" applyNumberFormat="1" applyFont="1"/>
    <xf numFmtId="4" fontId="22" fillId="0" borderId="0" xfId="0" applyNumberFormat="1" applyFont="1"/>
    <xf numFmtId="2" fontId="22" fillId="0" borderId="0" xfId="2" applyNumberFormat="1" applyFont="1"/>
    <xf numFmtId="0" fontId="88" fillId="9" borderId="62" xfId="2" applyFont="1" applyFill="1" applyBorder="1" applyAlignment="1">
      <alignment horizontal="left" wrapText="1"/>
    </xf>
    <xf numFmtId="2" fontId="87" fillId="9" borderId="63" xfId="2" applyNumberFormat="1" applyFont="1" applyFill="1" applyBorder="1" applyAlignment="1">
      <alignment horizontal="right" wrapText="1"/>
    </xf>
    <xf numFmtId="2" fontId="87" fillId="9" borderId="64" xfId="2" applyNumberFormat="1" applyFont="1" applyFill="1" applyBorder="1" applyAlignment="1">
      <alignment horizontal="right" wrapText="1"/>
    </xf>
    <xf numFmtId="2" fontId="87" fillId="9" borderId="65" xfId="2" applyNumberFormat="1" applyFont="1" applyFill="1" applyBorder="1" applyAlignment="1">
      <alignment horizontal="right" wrapText="1"/>
    </xf>
    <xf numFmtId="1" fontId="87" fillId="9" borderId="63" xfId="2" applyNumberFormat="1" applyFont="1" applyFill="1" applyBorder="1" applyAlignment="1">
      <alignment horizontal="right" wrapText="1"/>
    </xf>
    <xf numFmtId="1" fontId="87" fillId="9" borderId="64" xfId="2" applyNumberFormat="1" applyFont="1" applyFill="1" applyBorder="1" applyAlignment="1">
      <alignment horizontal="right" wrapText="1"/>
    </xf>
    <xf numFmtId="1" fontId="32" fillId="9" borderId="65" xfId="2" applyNumberFormat="1" applyFont="1" applyFill="1" applyBorder="1" applyAlignment="1">
      <alignment horizontal="right" wrapText="1"/>
    </xf>
    <xf numFmtId="0" fontId="22" fillId="9" borderId="66" xfId="2" applyFont="1" applyFill="1" applyBorder="1"/>
    <xf numFmtId="2" fontId="22" fillId="9" borderId="67" xfId="2" applyNumberFormat="1" applyFont="1" applyFill="1" applyBorder="1"/>
    <xf numFmtId="2" fontId="22" fillId="9" borderId="27" xfId="2" applyNumberFormat="1" applyFont="1" applyFill="1" applyBorder="1"/>
    <xf numFmtId="2" fontId="22" fillId="9" borderId="55" xfId="2" applyNumberFormat="1" applyFont="1" applyFill="1" applyBorder="1"/>
    <xf numFmtId="1" fontId="22" fillId="9" borderId="67" xfId="2" applyNumberFormat="1" applyFont="1" applyFill="1" applyBorder="1"/>
    <xf numFmtId="1" fontId="22" fillId="9" borderId="27" xfId="2" applyNumberFormat="1" applyFont="1" applyFill="1" applyBorder="1"/>
    <xf numFmtId="1" fontId="32" fillId="9" borderId="55" xfId="2" applyNumberFormat="1" applyFont="1" applyFill="1" applyBorder="1" applyAlignment="1">
      <alignment horizontal="right" wrapText="1"/>
    </xf>
    <xf numFmtId="0" fontId="84" fillId="9" borderId="50" xfId="2" applyFont="1" applyFill="1" applyBorder="1" applyAlignment="1" applyProtection="1">
      <alignment horizontal="left" wrapText="1"/>
      <protection locked="0"/>
    </xf>
    <xf numFmtId="2" fontId="22" fillId="9" borderId="51" xfId="2" applyNumberFormat="1" applyFont="1" applyFill="1" applyBorder="1"/>
    <xf numFmtId="2" fontId="22" fillId="9" borderId="31" xfId="2" applyNumberFormat="1" applyFont="1" applyFill="1" applyBorder="1"/>
    <xf numFmtId="2" fontId="22" fillId="9" borderId="53" xfId="2" applyNumberFormat="1" applyFont="1" applyFill="1" applyBorder="1"/>
    <xf numFmtId="1" fontId="22" fillId="9" borderId="51" xfId="2" applyNumberFormat="1" applyFont="1" applyFill="1" applyBorder="1"/>
    <xf numFmtId="1" fontId="22" fillId="9" borderId="31" xfId="2" applyNumberFormat="1" applyFont="1" applyFill="1" applyBorder="1"/>
    <xf numFmtId="0" fontId="22" fillId="9" borderId="50" xfId="2" applyFont="1" applyFill="1" applyBorder="1"/>
    <xf numFmtId="0" fontId="84" fillId="9" borderId="62" xfId="2" applyFont="1" applyFill="1" applyBorder="1" applyAlignment="1" applyProtection="1">
      <alignment horizontal="left" wrapText="1"/>
      <protection locked="0"/>
    </xf>
    <xf numFmtId="2" fontId="22" fillId="9" borderId="63" xfId="2" applyNumberFormat="1" applyFont="1" applyFill="1" applyBorder="1"/>
    <xf numFmtId="2" fontId="22" fillId="9" borderId="64" xfId="2" applyNumberFormat="1" applyFont="1" applyFill="1" applyBorder="1"/>
    <xf numFmtId="2" fontId="22" fillId="9" borderId="65" xfId="2" applyNumberFormat="1" applyFont="1" applyFill="1" applyBorder="1"/>
    <xf numFmtId="1" fontId="22" fillId="9" borderId="63" xfId="2" applyNumberFormat="1" applyFont="1" applyFill="1" applyBorder="1"/>
    <xf numFmtId="1" fontId="22" fillId="9" borderId="64" xfId="2" applyNumberFormat="1" applyFont="1" applyFill="1" applyBorder="1"/>
    <xf numFmtId="0" fontId="89" fillId="0" borderId="0" xfId="2" applyFont="1"/>
    <xf numFmtId="0" fontId="89" fillId="0" borderId="0" xfId="2" applyFont="1" applyAlignment="1">
      <alignment horizontal="right"/>
    </xf>
    <xf numFmtId="2" fontId="90" fillId="8" borderId="0" xfId="2" applyNumberFormat="1" applyFont="1" applyFill="1"/>
    <xf numFmtId="0" fontId="74" fillId="0" borderId="0" xfId="2" applyFont="1" applyProtection="1">
      <protection locked="0"/>
    </xf>
    <xf numFmtId="1" fontId="90" fillId="8" borderId="0" xfId="2" applyNumberFormat="1" applyFont="1" applyFill="1" applyProtection="1">
      <protection locked="0"/>
    </xf>
    <xf numFmtId="4" fontId="89" fillId="0" borderId="0" xfId="2" applyNumberFormat="1" applyFont="1" applyProtection="1">
      <protection locked="0"/>
    </xf>
    <xf numFmtId="0" fontId="19" fillId="0" borderId="0" xfId="2" applyFont="1" applyAlignment="1" applyProtection="1">
      <alignment wrapText="1"/>
      <protection locked="0"/>
    </xf>
    <xf numFmtId="0" fontId="22" fillId="0" borderId="17" xfId="2" applyFont="1" applyBorder="1" applyProtection="1">
      <protection locked="0"/>
    </xf>
    <xf numFmtId="0" fontId="19" fillId="0" borderId="17" xfId="2" applyFont="1" applyBorder="1" applyAlignment="1" applyProtection="1">
      <alignment horizontal="center" wrapText="1"/>
      <protection locked="0"/>
    </xf>
    <xf numFmtId="0" fontId="74" fillId="0" borderId="0" xfId="2" applyFont="1" applyAlignment="1" applyProtection="1">
      <alignment horizontal="center"/>
      <protection locked="0"/>
    </xf>
    <xf numFmtId="0" fontId="21" fillId="0" borderId="0" xfId="0" applyFont="1"/>
    <xf numFmtId="0" fontId="25" fillId="0" borderId="0" xfId="0" applyFont="1"/>
    <xf numFmtId="0" fontId="19" fillId="0" borderId="0" xfId="0" applyFont="1"/>
    <xf numFmtId="0" fontId="20" fillId="0" borderId="31" xfId="0" applyFont="1" applyBorder="1"/>
    <xf numFmtId="0" fontId="26" fillId="0" borderId="31" xfId="0" applyFont="1" applyBorder="1"/>
    <xf numFmtId="0" fontId="26" fillId="0" borderId="31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93" fillId="0" borderId="31" xfId="0" applyFont="1" applyBorder="1"/>
    <xf numFmtId="0" fontId="93" fillId="0" borderId="31" xfId="0" applyFont="1" applyBorder="1" applyAlignment="1">
      <alignment horizontal="center"/>
    </xf>
    <xf numFmtId="0" fontId="0" fillId="0" borderId="17" xfId="0" applyBorder="1"/>
    <xf numFmtId="0" fontId="19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36" fillId="0" borderId="37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49" fontId="36" fillId="0" borderId="33" xfId="0" applyNumberFormat="1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horizontal="center" wrapText="1"/>
    </xf>
    <xf numFmtId="0" fontId="38" fillId="0" borderId="3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5" borderId="34" xfId="0" applyFont="1" applyFill="1" applyBorder="1" applyAlignment="1">
      <alignment horizontal="center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36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36" fillId="0" borderId="37" xfId="0" applyFont="1" applyBorder="1" applyAlignment="1">
      <alignment horizontal="right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wrapText="1"/>
    </xf>
    <xf numFmtId="0" fontId="54" fillId="0" borderId="32" xfId="0" applyFont="1" applyBorder="1" applyAlignment="1">
      <alignment horizontal="center" vertical="top"/>
    </xf>
    <xf numFmtId="0" fontId="52" fillId="0" borderId="38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wrapText="1"/>
    </xf>
    <xf numFmtId="0" fontId="38" fillId="0" borderId="3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2" fontId="52" fillId="0" borderId="38" xfId="0" applyNumberFormat="1" applyFont="1" applyBorder="1" applyAlignment="1">
      <alignment horizontal="center"/>
    </xf>
    <xf numFmtId="0" fontId="38" fillId="0" borderId="38" xfId="0" applyFont="1" applyBorder="1"/>
    <xf numFmtId="0" fontId="52" fillId="0" borderId="38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31" xfId="0" applyFont="1" applyBorder="1" applyAlignment="1">
      <alignment horizontal="center" wrapText="1"/>
    </xf>
    <xf numFmtId="0" fontId="43" fillId="0" borderId="31" xfId="0" applyFont="1" applyBorder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17" xfId="0" applyFont="1" applyBorder="1" applyAlignment="1">
      <alignment horizontal="right"/>
    </xf>
    <xf numFmtId="0" fontId="43" fillId="0" borderId="2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19" fillId="0" borderId="19" xfId="5" applyFont="1" applyBorder="1" applyAlignment="1">
      <alignment horizontal="center" vertical="top" wrapText="1"/>
    </xf>
    <xf numFmtId="0" fontId="19" fillId="0" borderId="0" xfId="5" applyFont="1" applyAlignment="1">
      <alignment horizontal="center" vertical="top"/>
    </xf>
    <xf numFmtId="0" fontId="19" fillId="0" borderId="0" xfId="3" applyFont="1" applyAlignment="1">
      <alignment horizontal="left"/>
    </xf>
    <xf numFmtId="0" fontId="26" fillId="0" borderId="17" xfId="5" applyFont="1" applyBorder="1" applyAlignment="1">
      <alignment horizontal="center"/>
    </xf>
    <xf numFmtId="0" fontId="19" fillId="0" borderId="0" xfId="5" applyFont="1" applyAlignment="1">
      <alignment horizontal="center" vertical="top" wrapText="1"/>
    </xf>
    <xf numFmtId="0" fontId="34" fillId="0" borderId="0" xfId="6" applyFont="1" applyAlignment="1">
      <alignment horizontal="left" vertical="center" wrapText="1"/>
    </xf>
    <xf numFmtId="0" fontId="28" fillId="0" borderId="17" xfId="5" applyFont="1" applyBorder="1" applyAlignment="1">
      <alignment horizontal="center"/>
    </xf>
    <xf numFmtId="0" fontId="25" fillId="0" borderId="0" xfId="3" applyFont="1" applyAlignment="1">
      <alignment horizontal="center" wrapText="1"/>
    </xf>
    <xf numFmtId="0" fontId="21" fillId="0" borderId="31" xfId="3" applyFont="1" applyBorder="1" applyAlignment="1">
      <alignment horizontal="center" vertical="center" wrapText="1"/>
    </xf>
    <xf numFmtId="0" fontId="31" fillId="0" borderId="31" xfId="3" applyFont="1" applyBorder="1" applyAlignment="1">
      <alignment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30" xfId="3" applyFont="1" applyBorder="1" applyAlignment="1">
      <alignment horizontal="center" vertical="center" wrapText="1"/>
    </xf>
    <xf numFmtId="0" fontId="31" fillId="0" borderId="31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wrapText="1"/>
    </xf>
    <xf numFmtId="0" fontId="19" fillId="0" borderId="19" xfId="3" applyFont="1" applyBorder="1" applyAlignment="1">
      <alignment horizontal="center"/>
    </xf>
    <xf numFmtId="0" fontId="19" fillId="0" borderId="0" xfId="3" applyFont="1" applyAlignment="1">
      <alignment horizontal="left" wrapText="1"/>
    </xf>
    <xf numFmtId="0" fontId="18" fillId="0" borderId="0" xfId="3" applyAlignment="1">
      <alignment horizontal="left" wrapText="1"/>
    </xf>
    <xf numFmtId="0" fontId="20" fillId="0" borderId="0" xfId="3" applyFont="1" applyAlignment="1">
      <alignment horizontal="center"/>
    </xf>
    <xf numFmtId="0" fontId="25" fillId="0" borderId="17" xfId="3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0" borderId="0" xfId="2" applyFont="1" applyAlignment="1" applyProtection="1">
      <alignment horizontal="left"/>
      <protection locked="0"/>
    </xf>
    <xf numFmtId="2" fontId="19" fillId="0" borderId="21" xfId="2" applyNumberFormat="1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 applyProtection="1">
      <alignment horizontal="left" wrapText="1"/>
      <protection locked="0"/>
    </xf>
    <xf numFmtId="0" fontId="19" fillId="0" borderId="29" xfId="2" applyFont="1" applyBorder="1" applyAlignment="1" applyProtection="1">
      <alignment horizontal="left" wrapText="1"/>
      <protection locked="0"/>
    </xf>
    <xf numFmtId="0" fontId="19" fillId="0" borderId="30" xfId="2" applyFont="1" applyBorder="1" applyAlignment="1" applyProtection="1">
      <alignment horizontal="left" wrapText="1"/>
      <protection locked="0"/>
    </xf>
    <xf numFmtId="0" fontId="19" fillId="0" borderId="18" xfId="2" applyFont="1" applyBorder="1" applyAlignment="1" applyProtection="1">
      <alignment horizontal="left" wrapText="1"/>
      <protection locked="0"/>
    </xf>
    <xf numFmtId="0" fontId="19" fillId="0" borderId="19" xfId="2" applyFont="1" applyBorder="1" applyAlignment="1" applyProtection="1">
      <alignment horizontal="left"/>
      <protection locked="0"/>
    </xf>
    <xf numFmtId="0" fontId="19" fillId="0" borderId="20" xfId="2" applyFont="1" applyBorder="1" applyAlignment="1" applyProtection="1">
      <alignment horizontal="left"/>
      <protection locked="0"/>
    </xf>
    <xf numFmtId="0" fontId="19" fillId="0" borderId="25" xfId="2" applyFont="1" applyBorder="1" applyAlignment="1" applyProtection="1">
      <alignment horizontal="left"/>
      <protection locked="0"/>
    </xf>
    <xf numFmtId="0" fontId="19" fillId="0" borderId="17" xfId="2" applyFont="1" applyBorder="1" applyAlignment="1" applyProtection="1">
      <alignment horizontal="left"/>
      <protection locked="0"/>
    </xf>
    <xf numFmtId="0" fontId="19" fillId="0" borderId="26" xfId="2" applyFont="1" applyBorder="1" applyAlignment="1" applyProtection="1">
      <alignment horizontal="left"/>
      <protection locked="0"/>
    </xf>
    <xf numFmtId="0" fontId="19" fillId="0" borderId="21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right"/>
      <protection locked="0"/>
    </xf>
    <xf numFmtId="0" fontId="25" fillId="0" borderId="0" xfId="2" applyFont="1" applyAlignment="1" applyProtection="1">
      <alignment horizontal="center"/>
      <protection locked="0"/>
    </xf>
    <xf numFmtId="0" fontId="20" fillId="0" borderId="18" xfId="2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/>
      <protection locked="0"/>
    </xf>
    <xf numFmtId="0" fontId="20" fillId="0" borderId="20" xfId="2" applyFont="1" applyBorder="1" applyAlignment="1" applyProtection="1">
      <alignment horizontal="center" vertical="center"/>
      <protection locked="0"/>
    </xf>
    <xf numFmtId="0" fontId="20" fillId="0" borderId="22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 vertical="center"/>
      <protection locked="0"/>
    </xf>
    <xf numFmtId="0" fontId="20" fillId="0" borderId="21" xfId="2" applyFont="1" applyBorder="1" applyAlignment="1" applyProtection="1">
      <alignment horizontal="center" vertical="center" wrapText="1"/>
      <protection locked="0"/>
    </xf>
    <xf numFmtId="0" fontId="20" fillId="0" borderId="24" xfId="2" applyFont="1" applyBorder="1" applyAlignment="1" applyProtection="1">
      <alignment horizontal="center" vertical="center" wrapText="1"/>
      <protection locked="0"/>
    </xf>
    <xf numFmtId="0" fontId="20" fillId="0" borderId="27" xfId="2" applyFont="1" applyBorder="1" applyAlignment="1" applyProtection="1">
      <alignment horizontal="center" vertical="center" wrapText="1"/>
      <protection locked="0"/>
    </xf>
    <xf numFmtId="0" fontId="20" fillId="0" borderId="18" xfId="2" applyFont="1" applyBorder="1" applyAlignment="1" applyProtection="1">
      <alignment horizontal="center" vertical="center" wrapText="1"/>
      <protection locked="0"/>
    </xf>
    <xf numFmtId="0" fontId="20" fillId="0" borderId="19" xfId="2" applyFont="1" applyBorder="1" applyAlignment="1" applyProtection="1">
      <alignment horizontal="center" vertical="center" wrapText="1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20" fillId="0" borderId="17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left" vertical="top" wrapText="1"/>
      <protection locked="0"/>
    </xf>
    <xf numFmtId="0" fontId="19" fillId="0" borderId="29" xfId="2" applyFont="1" applyBorder="1" applyAlignment="1" applyProtection="1">
      <alignment horizontal="left" vertical="top" wrapText="1"/>
      <protection locked="0"/>
    </xf>
    <xf numFmtId="0" fontId="19" fillId="0" borderId="30" xfId="2" applyFont="1" applyBorder="1" applyAlignment="1" applyProtection="1">
      <alignment horizontal="left" vertical="top" wrapText="1"/>
      <protection locked="0"/>
    </xf>
    <xf numFmtId="0" fontId="20" fillId="0" borderId="0" xfId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20" fillId="0" borderId="17" xfId="1" applyFont="1" applyBorder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/>
      <protection locked="0"/>
    </xf>
    <xf numFmtId="0" fontId="19" fillId="0" borderId="17" xfId="1" applyFont="1" applyBorder="1" applyAlignment="1" applyProtection="1">
      <alignment horizontal="center"/>
      <protection locked="0"/>
    </xf>
    <xf numFmtId="1" fontId="80" fillId="0" borderId="28" xfId="2" applyNumberFormat="1" applyFont="1" applyBorder="1" applyAlignment="1" applyProtection="1">
      <alignment horizontal="center"/>
      <protection locked="0"/>
    </xf>
    <xf numFmtId="1" fontId="80" fillId="0" borderId="30" xfId="2" applyNumberFormat="1" applyFont="1" applyBorder="1" applyAlignment="1" applyProtection="1">
      <alignment horizontal="center"/>
      <protection locked="0"/>
    </xf>
    <xf numFmtId="0" fontId="74" fillId="0" borderId="0" xfId="2" applyFont="1" applyAlignment="1" applyProtection="1">
      <alignment horizontal="left" vertical="top" wrapText="1"/>
      <protection locked="0"/>
    </xf>
    <xf numFmtId="0" fontId="25" fillId="0" borderId="17" xfId="2" applyFont="1" applyBorder="1" applyAlignment="1" applyProtection="1">
      <alignment horizontal="center" wrapText="1"/>
      <protection locked="0"/>
    </xf>
    <xf numFmtId="0" fontId="20" fillId="0" borderId="0" xfId="10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/>
      <protection locked="0"/>
    </xf>
    <xf numFmtId="14" fontId="22" fillId="0" borderId="0" xfId="2" applyNumberFormat="1" applyFont="1" applyAlignment="1" applyProtection="1">
      <alignment horizontal="center"/>
      <protection locked="0"/>
    </xf>
    <xf numFmtId="0" fontId="78" fillId="0" borderId="0" xfId="9" applyFont="1" applyAlignment="1" applyProtection="1">
      <alignment horizontal="center" vertical="center" wrapText="1"/>
      <protection locked="0"/>
    </xf>
    <xf numFmtId="0" fontId="22" fillId="0" borderId="28" xfId="2" applyFont="1" applyBorder="1" applyAlignment="1" applyProtection="1">
      <alignment horizontal="center"/>
      <protection locked="0"/>
    </xf>
    <xf numFmtId="0" fontId="22" fillId="0" borderId="30" xfId="2" applyFont="1" applyBorder="1" applyAlignment="1" applyProtection="1">
      <alignment horizontal="center"/>
      <protection locked="0"/>
    </xf>
    <xf numFmtId="164" fontId="61" fillId="0" borderId="0" xfId="3" applyNumberFormat="1" applyFont="1" applyAlignment="1" applyProtection="1">
      <alignment horizontal="center"/>
      <protection locked="0"/>
    </xf>
    <xf numFmtId="0" fontId="19" fillId="0" borderId="17" xfId="2" applyFont="1" applyBorder="1" applyAlignment="1" applyProtection="1">
      <alignment horizontal="center"/>
      <protection locked="0"/>
    </xf>
    <xf numFmtId="0" fontId="19" fillId="0" borderId="29" xfId="2" applyFont="1" applyBorder="1" applyAlignment="1" applyProtection="1">
      <alignment horizontal="center"/>
      <protection locked="0"/>
    </xf>
    <xf numFmtId="0" fontId="21" fillId="0" borderId="43" xfId="2" applyFont="1" applyBorder="1" applyAlignment="1" applyProtection="1">
      <alignment horizontal="center" vertical="center" wrapText="1"/>
      <protection locked="0"/>
    </xf>
    <xf numFmtId="0" fontId="21" fillId="0" borderId="50" xfId="2" applyFont="1" applyBorder="1" applyAlignment="1" applyProtection="1">
      <alignment horizontal="center" vertical="center" wrapText="1"/>
      <protection locked="0"/>
    </xf>
    <xf numFmtId="0" fontId="19" fillId="0" borderId="44" xfId="2" applyFont="1" applyBorder="1" applyAlignment="1" applyProtection="1">
      <alignment horizontal="center" vertical="center" wrapText="1"/>
      <protection locked="0"/>
    </xf>
    <xf numFmtId="0" fontId="19" fillId="0" borderId="45" xfId="2" applyFont="1" applyBorder="1" applyAlignment="1" applyProtection="1">
      <alignment horizontal="center" vertical="center" wrapText="1"/>
      <protection locked="0"/>
    </xf>
    <xf numFmtId="0" fontId="19" fillId="0" borderId="46" xfId="2" applyFont="1" applyBorder="1" applyAlignment="1" applyProtection="1">
      <alignment horizontal="center" vertical="center" wrapText="1"/>
      <protection locked="0"/>
    </xf>
    <xf numFmtId="0" fontId="19" fillId="0" borderId="47" xfId="2" applyFont="1" applyBorder="1" applyAlignment="1" applyProtection="1">
      <alignment horizontal="center" vertical="center" wrapText="1"/>
      <protection locked="0"/>
    </xf>
    <xf numFmtId="0" fontId="19" fillId="0" borderId="48" xfId="2" applyFont="1" applyBorder="1" applyAlignment="1" applyProtection="1">
      <alignment horizontal="center" vertical="center" wrapText="1"/>
      <protection locked="0"/>
    </xf>
    <xf numFmtId="0" fontId="19" fillId="0" borderId="49" xfId="2" applyFont="1" applyBorder="1" applyAlignment="1" applyProtection="1">
      <alignment horizontal="center" vertical="center" wrapText="1"/>
      <protection locked="0"/>
    </xf>
    <xf numFmtId="0" fontId="19" fillId="0" borderId="51" xfId="2" applyFont="1" applyBorder="1" applyAlignment="1" applyProtection="1">
      <alignment horizontal="center" vertical="center" wrapText="1"/>
      <protection locked="0"/>
    </xf>
    <xf numFmtId="0" fontId="19" fillId="0" borderId="31" xfId="2" applyFont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19" fillId="0" borderId="52" xfId="2" applyFont="1" applyBorder="1" applyAlignment="1" applyProtection="1">
      <alignment horizontal="center" vertical="center" wrapText="1"/>
      <protection locked="0"/>
    </xf>
    <xf numFmtId="0" fontId="21" fillId="0" borderId="51" xfId="2" applyFont="1" applyBorder="1" applyAlignment="1" applyProtection="1">
      <alignment horizontal="center" vertical="center" wrapText="1"/>
      <protection locked="0"/>
    </xf>
    <xf numFmtId="0" fontId="21" fillId="0" borderId="31" xfId="2" applyFont="1" applyBorder="1" applyAlignment="1" applyProtection="1">
      <alignment horizontal="center" vertical="center" wrapText="1"/>
      <protection locked="0"/>
    </xf>
    <xf numFmtId="0" fontId="21" fillId="0" borderId="54" xfId="2" applyFont="1" applyBorder="1" applyAlignment="1" applyProtection="1">
      <alignment horizontal="center" vertical="center" wrapText="1"/>
      <protection locked="0"/>
    </xf>
    <xf numFmtId="0" fontId="21" fillId="0" borderId="55" xfId="2" applyFont="1" applyBorder="1" applyAlignment="1" applyProtection="1">
      <alignment horizontal="center" vertical="center" wrapText="1"/>
      <protection locked="0"/>
    </xf>
    <xf numFmtId="0" fontId="19" fillId="0" borderId="17" xfId="2" applyFont="1" applyBorder="1" applyAlignment="1" applyProtection="1">
      <alignment horizontal="center" wrapText="1"/>
      <protection locked="0"/>
    </xf>
    <xf numFmtId="0" fontId="92" fillId="0" borderId="0" xfId="2" applyFont="1" applyAlignment="1" applyProtection="1">
      <alignment horizontal="center"/>
      <protection locked="0"/>
    </xf>
    <xf numFmtId="0" fontId="74" fillId="0" borderId="19" xfId="2" applyFont="1" applyBorder="1" applyAlignment="1" applyProtection="1">
      <alignment horizontal="center"/>
      <protection locked="0"/>
    </xf>
    <xf numFmtId="0" fontId="81" fillId="0" borderId="31" xfId="2" applyFont="1" applyBorder="1" applyAlignment="1" applyProtection="1">
      <alignment horizontal="left" vertical="center" wrapText="1"/>
      <protection locked="0"/>
    </xf>
    <xf numFmtId="0" fontId="21" fillId="0" borderId="53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left"/>
    </xf>
    <xf numFmtId="0" fontId="19" fillId="0" borderId="17" xfId="2" applyFont="1" applyBorder="1" applyAlignment="1" applyProtection="1">
      <alignment horizontal="left" wrapText="1"/>
      <protection locked="0"/>
    </xf>
    <xf numFmtId="0" fontId="19" fillId="0" borderId="0" xfId="0" applyFont="1" applyAlignment="1">
      <alignment horizontal="left" wrapText="1"/>
    </xf>
    <xf numFmtId="0" fontId="25" fillId="0" borderId="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8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71" fillId="0" borderId="42" xfId="0" applyFont="1" applyBorder="1" applyAlignment="1">
      <alignment horizontal="center"/>
    </xf>
    <xf numFmtId="0" fontId="63" fillId="0" borderId="0" xfId="8" applyFont="1" applyAlignment="1">
      <alignment horizontal="center" vertical="center"/>
    </xf>
    <xf numFmtId="0" fontId="64" fillId="0" borderId="0" xfId="8" applyFont="1" applyAlignment="1">
      <alignment horizontal="center"/>
    </xf>
    <xf numFmtId="1" fontId="70" fillId="0" borderId="41" xfId="0" applyNumberFormat="1" applyFont="1" applyBorder="1" applyAlignment="1">
      <alignment horizontal="center"/>
    </xf>
  </cellXfs>
  <cellStyles count="12">
    <cellStyle name="Įprastas" xfId="0" builtinId="0"/>
    <cellStyle name="Įprastas 2" xfId="6" xr:uid="{A5115357-2816-4388-B1A4-7CA1918D54B6}"/>
    <cellStyle name="Įprastas 2 2" xfId="4" xr:uid="{24930D29-8150-4937-9561-F040EB4018EE}"/>
    <cellStyle name="Įprastas 3" xfId="1" xr:uid="{B8DBE32B-B5F2-402F-BABE-F59E86ED81E7}"/>
    <cellStyle name="Įprastas 4" xfId="7" xr:uid="{6FFD575A-6261-41FE-A60B-423A455523C0}"/>
    <cellStyle name="Įprastas 5" xfId="2" xr:uid="{51B1A93F-8220-4038-AD61-9DC91CE7EDB8}"/>
    <cellStyle name="Normal_biudz uz 2001 atskaitomybe3" xfId="8" xr:uid="{82BF7E6D-F81B-41FC-9134-A8D4068AA75A}"/>
    <cellStyle name="Normal_CF_ataskaitos_prie_mokejimo_tvarkos_040115" xfId="5" xr:uid="{9C8EABD2-D637-4456-8BEF-CD317412F553}"/>
    <cellStyle name="Normal_kontingento formos sav" xfId="10" xr:uid="{8AE9F5E0-54AC-4B9B-A8CE-790EC0399938}"/>
    <cellStyle name="Normal_Sheet1" xfId="3" xr:uid="{D706AD62-0F11-4198-A205-816A0ED39BFF}"/>
    <cellStyle name="Normal_TRECFORMantras2001333" xfId="9" xr:uid="{8E0C4E16-9ACA-4073-8175-3E39750FCF7D}"/>
    <cellStyle name="Paprastas 2" xfId="11" xr:uid="{523985E4-9B92-46AE-9243-7CD603F01C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opLeftCell="A190" workbookViewId="0">
      <selection activeCell="S368" sqref="S36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520" t="s">
        <v>9</v>
      </c>
      <c r="H12" s="520"/>
      <c r="I12" s="520"/>
      <c r="J12" s="520"/>
      <c r="K12" s="520"/>
      <c r="L12" s="29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524"/>
      <c r="F21" s="524"/>
      <c r="G21" s="524"/>
      <c r="H21" s="524"/>
      <c r="I21" s="524"/>
      <c r="J21" s="524"/>
      <c r="K21" s="524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19"/>
      <c r="J23" s="5"/>
      <c r="K23" s="13"/>
      <c r="L23" s="6" t="s">
        <v>16</v>
      </c>
      <c r="M23" s="30"/>
    </row>
    <row r="24" spans="1:13">
      <c r="F24" s="19"/>
      <c r="J24" s="31" t="s">
        <v>17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18</v>
      </c>
      <c r="L25" s="32"/>
      <c r="M25" s="30"/>
    </row>
    <row r="26" spans="1:13">
      <c r="A26" s="526"/>
      <c r="B26" s="526"/>
      <c r="C26" s="526"/>
      <c r="D26" s="526"/>
      <c r="E26" s="526"/>
      <c r="F26" s="526"/>
      <c r="G26" s="526"/>
      <c r="H26" s="526"/>
      <c r="I26" s="526"/>
      <c r="J26" s="36"/>
      <c r="K26" s="35" t="s">
        <v>19</v>
      </c>
      <c r="L26" s="37" t="s">
        <v>20</v>
      </c>
      <c r="M26" s="30"/>
    </row>
    <row r="27" spans="1:13">
      <c r="A27" s="526" t="s">
        <v>21</v>
      </c>
      <c r="B27" s="526"/>
      <c r="C27" s="526"/>
      <c r="D27" s="526"/>
      <c r="E27" s="526"/>
      <c r="F27" s="526"/>
      <c r="G27" s="526"/>
      <c r="H27" s="526"/>
      <c r="I27" s="526"/>
      <c r="J27" s="38" t="s">
        <v>22</v>
      </c>
      <c r="K27" s="113"/>
      <c r="L27" s="32"/>
      <c r="M27" s="30"/>
    </row>
    <row r="28" spans="1:13">
      <c r="D28" s="36"/>
      <c r="E28" s="36"/>
      <c r="F28" s="36"/>
      <c r="G28" s="39" t="s">
        <v>23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519" t="s">
        <v>24</v>
      </c>
      <c r="H29" s="519"/>
      <c r="I29" s="114"/>
      <c r="J29" s="43"/>
      <c r="K29" s="32"/>
      <c r="L29" s="32"/>
      <c r="M29" s="30"/>
    </row>
    <row r="30" spans="1:13">
      <c r="A30" s="494"/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2849007</v>
      </c>
      <c r="J34" s="115">
        <f>SUM(J35+J46+J65+J86+J93+J113+J139+J158+J168)</f>
        <v>2849007</v>
      </c>
      <c r="K34" s="116">
        <f>SUM(K35+K46+K65+K86+K93+K113+K139+K158+K168)</f>
        <v>2845657.1</v>
      </c>
      <c r="L34" s="115">
        <f>SUM(L35+L46+L65+L86+L93+L113+L139+L158+L168)</f>
        <v>2845657.1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2460862</v>
      </c>
      <c r="J35" s="115">
        <f>SUM(J36+J42)</f>
        <v>2460862</v>
      </c>
      <c r="K35" s="117">
        <f>SUM(K36+K42)</f>
        <v>2457663.56</v>
      </c>
      <c r="L35" s="118">
        <f>SUM(L36+L42)</f>
        <v>2457663.56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2420143</v>
      </c>
      <c r="J36" s="115">
        <f>SUM(J37)</f>
        <v>2420143</v>
      </c>
      <c r="K36" s="116">
        <f>SUM(K37)</f>
        <v>2416944.56</v>
      </c>
      <c r="L36" s="115">
        <f>SUM(L37)</f>
        <v>2416944.56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2420143</v>
      </c>
      <c r="J37" s="115">
        <f t="shared" ref="J37:L38" si="0">SUM(J38)</f>
        <v>2420143</v>
      </c>
      <c r="K37" s="115">
        <f t="shared" si="0"/>
        <v>2416944.56</v>
      </c>
      <c r="L37" s="115">
        <f t="shared" si="0"/>
        <v>2416944.56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2420143</v>
      </c>
      <c r="J38" s="116">
        <f t="shared" si="0"/>
        <v>2420143</v>
      </c>
      <c r="K38" s="116">
        <f t="shared" si="0"/>
        <v>2416944.56</v>
      </c>
      <c r="L38" s="116">
        <f t="shared" si="0"/>
        <v>2416944.56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2420143</v>
      </c>
      <c r="J39" s="120">
        <v>2420143</v>
      </c>
      <c r="K39" s="120">
        <v>2416944.56</v>
      </c>
      <c r="L39" s="120">
        <v>2416944.56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40719</v>
      </c>
      <c r="J42" s="115">
        <f t="shared" si="1"/>
        <v>40719</v>
      </c>
      <c r="K42" s="116">
        <f t="shared" si="1"/>
        <v>40719</v>
      </c>
      <c r="L42" s="115">
        <f t="shared" si="1"/>
        <v>40719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40719</v>
      </c>
      <c r="J43" s="115">
        <f t="shared" si="1"/>
        <v>40719</v>
      </c>
      <c r="K43" s="115">
        <f t="shared" si="1"/>
        <v>40719</v>
      </c>
      <c r="L43" s="115">
        <f t="shared" si="1"/>
        <v>40719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40719</v>
      </c>
      <c r="J44" s="115">
        <f t="shared" si="1"/>
        <v>40719</v>
      </c>
      <c r="K44" s="115">
        <f t="shared" si="1"/>
        <v>40719</v>
      </c>
      <c r="L44" s="115">
        <f t="shared" si="1"/>
        <v>40719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40719</v>
      </c>
      <c r="J45" s="120">
        <v>40719</v>
      </c>
      <c r="K45" s="120">
        <v>40719</v>
      </c>
      <c r="L45" s="120">
        <v>40719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312359</v>
      </c>
      <c r="J46" s="123">
        <f t="shared" si="2"/>
        <v>312359</v>
      </c>
      <c r="K46" s="122">
        <f t="shared" si="2"/>
        <v>312311.40000000002</v>
      </c>
      <c r="L46" s="122">
        <f t="shared" si="2"/>
        <v>312311.40000000002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312359</v>
      </c>
      <c r="J47" s="116">
        <f t="shared" si="2"/>
        <v>312359</v>
      </c>
      <c r="K47" s="115">
        <f t="shared" si="2"/>
        <v>312311.40000000002</v>
      </c>
      <c r="L47" s="116">
        <f t="shared" si="2"/>
        <v>312311.40000000002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312359</v>
      </c>
      <c r="J48" s="116">
        <f t="shared" si="2"/>
        <v>312359</v>
      </c>
      <c r="K48" s="118">
        <f t="shared" si="2"/>
        <v>312311.40000000002</v>
      </c>
      <c r="L48" s="118">
        <f t="shared" si="2"/>
        <v>312311.40000000002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312359</v>
      </c>
      <c r="J49" s="124">
        <f>SUM(J50:J64)</f>
        <v>312359</v>
      </c>
      <c r="K49" s="125">
        <f>SUM(K50:K64)</f>
        <v>312311.40000000002</v>
      </c>
      <c r="L49" s="125">
        <f>SUM(L50:L64)</f>
        <v>312311.40000000002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81000</v>
      </c>
      <c r="J50" s="120">
        <v>81000</v>
      </c>
      <c r="K50" s="120">
        <v>81000</v>
      </c>
      <c r="L50" s="120">
        <v>81000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700</v>
      </c>
      <c r="J51" s="120">
        <v>700</v>
      </c>
      <c r="K51" s="120">
        <v>693.27</v>
      </c>
      <c r="L51" s="120">
        <v>693.27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1900</v>
      </c>
      <c r="J52" s="120">
        <v>1900</v>
      </c>
      <c r="K52" s="120">
        <v>1880.87</v>
      </c>
      <c r="L52" s="120">
        <v>1880.87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9710</v>
      </c>
      <c r="J53" s="120">
        <v>9710</v>
      </c>
      <c r="K53" s="120">
        <v>9700.01</v>
      </c>
      <c r="L53" s="120">
        <v>9700.01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470</v>
      </c>
      <c r="J55" s="120">
        <v>470</v>
      </c>
      <c r="K55" s="120">
        <v>466.73</v>
      </c>
      <c r="L55" s="120">
        <v>466.73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45520</v>
      </c>
      <c r="J58" s="120">
        <v>45520</v>
      </c>
      <c r="K58" s="120">
        <v>45520</v>
      </c>
      <c r="L58" s="120">
        <v>45520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6930</v>
      </c>
      <c r="J59" s="120">
        <v>6930</v>
      </c>
      <c r="K59" s="120">
        <v>6926</v>
      </c>
      <c r="L59" s="120">
        <v>6926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51000</v>
      </c>
      <c r="J61" s="120">
        <v>51000</v>
      </c>
      <c r="K61" s="120">
        <v>51000</v>
      </c>
      <c r="L61" s="120">
        <v>51000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30970</v>
      </c>
      <c r="J62" s="120">
        <v>30970</v>
      </c>
      <c r="K62" s="120">
        <v>30965.52</v>
      </c>
      <c r="L62" s="120">
        <v>30965.52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800</v>
      </c>
      <c r="K63" s="120">
        <v>800</v>
      </c>
      <c r="L63" s="120">
        <v>800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83359</v>
      </c>
      <c r="J64" s="120">
        <v>83359</v>
      </c>
      <c r="K64" s="120">
        <v>83359</v>
      </c>
      <c r="L64" s="120">
        <v>83359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75786</v>
      </c>
      <c r="J139" s="127">
        <f>SUM(J140+J145+J153)</f>
        <v>75786</v>
      </c>
      <c r="K139" s="116">
        <f>SUM(K140+K145+K153)</f>
        <v>75682.14</v>
      </c>
      <c r="L139" s="115">
        <f>SUM(L140+L145+L153)</f>
        <v>75682.14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8596.14</v>
      </c>
      <c r="L145" s="118">
        <f t="shared" si="14"/>
        <v>8596.14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8596.14</v>
      </c>
      <c r="L146" s="115">
        <f t="shared" si="14"/>
        <v>8596.14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8596.14</v>
      </c>
      <c r="L147" s="115">
        <f>SUM(L148:L149)</f>
        <v>8596.14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8596.14</v>
      </c>
      <c r="L148" s="120">
        <v>8596.14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67086</v>
      </c>
      <c r="J153" s="127">
        <f t="shared" si="15"/>
        <v>67086</v>
      </c>
      <c r="K153" s="116">
        <f t="shared" si="15"/>
        <v>67086</v>
      </c>
      <c r="L153" s="115">
        <f t="shared" si="15"/>
        <v>67086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67086</v>
      </c>
      <c r="J154" s="133">
        <f t="shared" si="15"/>
        <v>67086</v>
      </c>
      <c r="K154" s="125">
        <f t="shared" si="15"/>
        <v>67086</v>
      </c>
      <c r="L154" s="124">
        <f t="shared" si="15"/>
        <v>67086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67086</v>
      </c>
      <c r="J155" s="127">
        <f>SUM(J156:J157)</f>
        <v>67086</v>
      </c>
      <c r="K155" s="116">
        <f>SUM(K156:K157)</f>
        <v>67086</v>
      </c>
      <c r="L155" s="115">
        <f>SUM(L156:L157)</f>
        <v>67086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67086</v>
      </c>
      <c r="J156" s="135">
        <v>67086</v>
      </c>
      <c r="K156" s="135">
        <v>67086</v>
      </c>
      <c r="L156" s="135">
        <v>67086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5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53250</v>
      </c>
      <c r="J184" s="127">
        <f>SUM(J185+J238+J303)</f>
        <v>53250</v>
      </c>
      <c r="K184" s="116">
        <f>SUM(K185+K238+K303)</f>
        <v>53250</v>
      </c>
      <c r="L184" s="115">
        <f>SUM(L185+L238+L303)</f>
        <v>53250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53250</v>
      </c>
      <c r="J185" s="122">
        <f>SUM(J186+J209+J216+J228+J232)</f>
        <v>53250</v>
      </c>
      <c r="K185" s="122">
        <f>SUM(K186+K209+K216+K228+K232)</f>
        <v>53250</v>
      </c>
      <c r="L185" s="122">
        <f>SUM(L186+L209+L216+L228+L232)</f>
        <v>53250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53250</v>
      </c>
      <c r="J186" s="127">
        <f>SUM(J187+J190+J195+J201+J206)</f>
        <v>53250</v>
      </c>
      <c r="K186" s="116">
        <f>SUM(K187+K190+K195+K201+K206)</f>
        <v>53250</v>
      </c>
      <c r="L186" s="115">
        <f>SUM(L187+L190+L195+L201+L206)</f>
        <v>53250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20000</v>
      </c>
      <c r="K190" s="123">
        <f>K191</f>
        <v>20000</v>
      </c>
      <c r="L190" s="122">
        <f>L191</f>
        <v>20000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20000</v>
      </c>
      <c r="K191" s="116">
        <f>SUM(K192:K194)</f>
        <v>20000</v>
      </c>
      <c r="L191" s="115">
        <f>SUM(L192:L194)</f>
        <v>20000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20000</v>
      </c>
      <c r="K194" s="119">
        <v>20000</v>
      </c>
      <c r="L194" s="139">
        <v>20000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27614</v>
      </c>
      <c r="J195" s="127">
        <f>J196</f>
        <v>27614</v>
      </c>
      <c r="K195" s="116">
        <f>K196</f>
        <v>27614</v>
      </c>
      <c r="L195" s="115">
        <f>L196</f>
        <v>27614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27614</v>
      </c>
      <c r="J196" s="115">
        <f>SUM(J197:J200)</f>
        <v>27614</v>
      </c>
      <c r="K196" s="115">
        <f>SUM(K197:K200)</f>
        <v>27614</v>
      </c>
      <c r="L196" s="115">
        <f>SUM(L197:L200)</f>
        <v>27614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11200</v>
      </c>
      <c r="J198" s="121">
        <v>11200</v>
      </c>
      <c r="K198" s="121">
        <v>11200</v>
      </c>
      <c r="L198" s="121">
        <v>11200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16414</v>
      </c>
      <c r="J200" s="141">
        <v>16414</v>
      </c>
      <c r="K200" s="121">
        <v>16414</v>
      </c>
      <c r="L200" s="121">
        <v>16414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5636</v>
      </c>
      <c r="J206" s="127">
        <f t="shared" si="19"/>
        <v>5636</v>
      </c>
      <c r="K206" s="116">
        <f t="shared" si="19"/>
        <v>5636</v>
      </c>
      <c r="L206" s="115">
        <f t="shared" si="19"/>
        <v>5636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5636</v>
      </c>
      <c r="J207" s="116">
        <f t="shared" si="19"/>
        <v>5636</v>
      </c>
      <c r="K207" s="116">
        <f t="shared" si="19"/>
        <v>5636</v>
      </c>
      <c r="L207" s="116">
        <f t="shared" si="19"/>
        <v>5636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5636</v>
      </c>
      <c r="J208" s="121">
        <v>5636</v>
      </c>
      <c r="K208" s="121">
        <v>5636</v>
      </c>
      <c r="L208" s="121">
        <v>5636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2902257</v>
      </c>
      <c r="J368" s="130">
        <f>SUM(J34+J184)</f>
        <v>2902257</v>
      </c>
      <c r="K368" s="130">
        <f>SUM(K34+K184)</f>
        <v>2898907.1</v>
      </c>
      <c r="L368" s="130">
        <f>SUM(L34+L184)</f>
        <v>2898907.1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10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H371" s="36"/>
      <c r="I371" s="1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12"/>
      <c r="I374" s="15" t="s">
        <v>226</v>
      </c>
      <c r="K374" s="496" t="s">
        <v>227</v>
      </c>
      <c r="L374" s="496"/>
    </row>
  </sheetData>
  <mergeCells count="30">
    <mergeCell ref="A7:L7"/>
    <mergeCell ref="A9:L9"/>
    <mergeCell ref="A10:L10"/>
    <mergeCell ref="A33:F33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A30:I30"/>
    <mergeCell ref="D370:G370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73:G373"/>
    <mergeCell ref="K371:L371"/>
  </mergeCells>
  <pageMargins left="0.19685039370078741" right="0.19685039370078741" top="0.19685039370078741" bottom="0.19685039370078741" header="3.937007874015748E-2" footer="3.937007874015748E-2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D079-4767-4D6F-92FB-052D24BAE259}">
  <sheetPr>
    <pageSetUpPr fitToPage="1"/>
  </sheetPr>
  <dimension ref="A1:S374"/>
  <sheetViews>
    <sheetView topLeftCell="A45" workbookViewId="0">
      <selection activeCell="Q18" sqref="Q18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/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>
      <c r="A27" s="526" t="s">
        <v>21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/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/>
      <c r="J29" s="43"/>
      <c r="K29" s="32"/>
      <c r="L29" s="32"/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810230</v>
      </c>
      <c r="J34" s="115">
        <f>SUM(J35+J46+J65+J86+J93+J113+J139+J158+J168)</f>
        <v>810230</v>
      </c>
      <c r="K34" s="116">
        <f>SUM(K35+K46+K65+K86+K93+K113+K139+K158+K168)</f>
        <v>810078.54</v>
      </c>
      <c r="L34" s="115">
        <f>SUM(L35+L46+L65+L86+L93+L113+L139+L158+L168)</f>
        <v>810078.54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612750</v>
      </c>
      <c r="J35" s="115">
        <f>SUM(J36+J42)</f>
        <v>612750</v>
      </c>
      <c r="K35" s="117">
        <f>SUM(K36+K42)</f>
        <v>612750</v>
      </c>
      <c r="L35" s="118">
        <f>SUM(L36+L42)</f>
        <v>612750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603400</v>
      </c>
      <c r="J36" s="115">
        <f>SUM(J37)</f>
        <v>603400</v>
      </c>
      <c r="K36" s="116">
        <f>SUM(K37)</f>
        <v>603400</v>
      </c>
      <c r="L36" s="115">
        <f>SUM(L37)</f>
        <v>603400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603400</v>
      </c>
      <c r="J37" s="115">
        <f t="shared" ref="J37:L38" si="0">SUM(J38)</f>
        <v>603400</v>
      </c>
      <c r="K37" s="115">
        <f t="shared" si="0"/>
        <v>603400</v>
      </c>
      <c r="L37" s="115">
        <f t="shared" si="0"/>
        <v>603400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603400</v>
      </c>
      <c r="J38" s="116">
        <f t="shared" si="0"/>
        <v>603400</v>
      </c>
      <c r="K38" s="116">
        <f t="shared" si="0"/>
        <v>603400</v>
      </c>
      <c r="L38" s="116">
        <f t="shared" si="0"/>
        <v>603400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603400</v>
      </c>
      <c r="J39" s="120">
        <v>603400</v>
      </c>
      <c r="K39" s="120">
        <v>603400</v>
      </c>
      <c r="L39" s="120">
        <v>603400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9350</v>
      </c>
      <c r="J42" s="115">
        <f t="shared" si="1"/>
        <v>9350</v>
      </c>
      <c r="K42" s="116">
        <f t="shared" si="1"/>
        <v>9350</v>
      </c>
      <c r="L42" s="115">
        <f t="shared" si="1"/>
        <v>9350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9350</v>
      </c>
      <c r="J43" s="115">
        <f t="shared" si="1"/>
        <v>9350</v>
      </c>
      <c r="K43" s="115">
        <f t="shared" si="1"/>
        <v>9350</v>
      </c>
      <c r="L43" s="115">
        <f t="shared" si="1"/>
        <v>9350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9350</v>
      </c>
      <c r="J44" s="115">
        <f t="shared" si="1"/>
        <v>9350</v>
      </c>
      <c r="K44" s="115">
        <f t="shared" si="1"/>
        <v>9350</v>
      </c>
      <c r="L44" s="115">
        <f t="shared" si="1"/>
        <v>9350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9350</v>
      </c>
      <c r="J45" s="120">
        <v>9350</v>
      </c>
      <c r="K45" s="120">
        <v>9350</v>
      </c>
      <c r="L45" s="120">
        <v>9350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140459</v>
      </c>
      <c r="J46" s="123">
        <f t="shared" si="2"/>
        <v>140459</v>
      </c>
      <c r="K46" s="122">
        <f t="shared" si="2"/>
        <v>140411.40000000002</v>
      </c>
      <c r="L46" s="122">
        <f t="shared" si="2"/>
        <v>140411.40000000002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140459</v>
      </c>
      <c r="J47" s="116">
        <f t="shared" si="2"/>
        <v>140459</v>
      </c>
      <c r="K47" s="115">
        <f t="shared" si="2"/>
        <v>140411.40000000002</v>
      </c>
      <c r="L47" s="116">
        <f t="shared" si="2"/>
        <v>140411.40000000002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140459</v>
      </c>
      <c r="J48" s="116">
        <f t="shared" si="2"/>
        <v>140459</v>
      </c>
      <c r="K48" s="118">
        <f t="shared" si="2"/>
        <v>140411.40000000002</v>
      </c>
      <c r="L48" s="118">
        <f t="shared" si="2"/>
        <v>140411.40000000002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140459</v>
      </c>
      <c r="J49" s="124">
        <f>SUM(J50:J64)</f>
        <v>140459</v>
      </c>
      <c r="K49" s="125">
        <f>SUM(K50:K64)</f>
        <v>140411.40000000002</v>
      </c>
      <c r="L49" s="125">
        <f>SUM(L50:L64)</f>
        <v>140411.40000000002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700</v>
      </c>
      <c r="J51" s="120">
        <v>700</v>
      </c>
      <c r="K51" s="120">
        <v>693.27</v>
      </c>
      <c r="L51" s="120">
        <v>693.27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1900</v>
      </c>
      <c r="J52" s="120">
        <v>1900</v>
      </c>
      <c r="K52" s="120">
        <v>1880.87</v>
      </c>
      <c r="L52" s="120">
        <v>1880.87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6210</v>
      </c>
      <c r="J53" s="120">
        <v>6210</v>
      </c>
      <c r="K53" s="120">
        <v>6200.01</v>
      </c>
      <c r="L53" s="120">
        <v>6200.01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470</v>
      </c>
      <c r="J55" s="120">
        <v>470</v>
      </c>
      <c r="K55" s="120">
        <v>466.73</v>
      </c>
      <c r="L55" s="120">
        <v>466.73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30820</v>
      </c>
      <c r="J58" s="120">
        <v>30820</v>
      </c>
      <c r="K58" s="120">
        <v>30820</v>
      </c>
      <c r="L58" s="120">
        <v>30820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1270</v>
      </c>
      <c r="J59" s="120">
        <v>1270</v>
      </c>
      <c r="K59" s="120">
        <v>1266</v>
      </c>
      <c r="L59" s="120">
        <v>1266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51000</v>
      </c>
      <c r="J61" s="120">
        <v>51000</v>
      </c>
      <c r="K61" s="120">
        <v>51000</v>
      </c>
      <c r="L61" s="120">
        <v>51000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5370</v>
      </c>
      <c r="J62" s="120">
        <v>5370</v>
      </c>
      <c r="K62" s="120">
        <v>5365.52</v>
      </c>
      <c r="L62" s="120">
        <v>5365.52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800</v>
      </c>
      <c r="K63" s="120">
        <v>800</v>
      </c>
      <c r="L63" s="120">
        <v>800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41919</v>
      </c>
      <c r="J64" s="120">
        <v>41919</v>
      </c>
      <c r="K64" s="120">
        <v>41919</v>
      </c>
      <c r="L64" s="120">
        <v>41919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57021</v>
      </c>
      <c r="J139" s="127">
        <f>SUM(J140+J145+J153)</f>
        <v>57021</v>
      </c>
      <c r="K139" s="116">
        <f>SUM(K140+K145+K153)</f>
        <v>56917.14</v>
      </c>
      <c r="L139" s="115">
        <f>SUM(L140+L145+L153)</f>
        <v>56917.14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8596.14</v>
      </c>
      <c r="L145" s="118">
        <f t="shared" si="14"/>
        <v>8596.14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8596.14</v>
      </c>
      <c r="L146" s="115">
        <f t="shared" si="14"/>
        <v>8596.14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8596.14</v>
      </c>
      <c r="L147" s="115">
        <f>SUM(L148:L149)</f>
        <v>8596.14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8596.14</v>
      </c>
      <c r="L148" s="120">
        <v>8596.14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48321</v>
      </c>
      <c r="J153" s="127">
        <f t="shared" si="15"/>
        <v>48321</v>
      </c>
      <c r="K153" s="116">
        <f t="shared" si="15"/>
        <v>48321</v>
      </c>
      <c r="L153" s="115">
        <f t="shared" si="15"/>
        <v>48321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48321</v>
      </c>
      <c r="J154" s="133">
        <f t="shared" si="15"/>
        <v>48321</v>
      </c>
      <c r="K154" s="125">
        <f t="shared" si="15"/>
        <v>48321</v>
      </c>
      <c r="L154" s="124">
        <f t="shared" si="15"/>
        <v>48321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48321</v>
      </c>
      <c r="J155" s="127">
        <f>SUM(J156:J157)</f>
        <v>48321</v>
      </c>
      <c r="K155" s="116">
        <f>SUM(K156:K157)</f>
        <v>48321</v>
      </c>
      <c r="L155" s="115">
        <f>SUM(L156:L157)</f>
        <v>48321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48321</v>
      </c>
      <c r="J156" s="135">
        <v>48321</v>
      </c>
      <c r="K156" s="135">
        <v>48321</v>
      </c>
      <c r="L156" s="135">
        <v>48321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7.7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31150</v>
      </c>
      <c r="J184" s="127">
        <f>SUM(J185+J238+J303)</f>
        <v>31150</v>
      </c>
      <c r="K184" s="116">
        <f>SUM(K185+K238+K303)</f>
        <v>31150</v>
      </c>
      <c r="L184" s="115">
        <f>SUM(L185+L238+L303)</f>
        <v>31150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31150</v>
      </c>
      <c r="J185" s="122">
        <f>SUM(J186+J209+J216+J228+J232)</f>
        <v>31150</v>
      </c>
      <c r="K185" s="122">
        <f>SUM(K186+K209+K216+K228+K232)</f>
        <v>31150</v>
      </c>
      <c r="L185" s="122">
        <f>SUM(L186+L209+L216+L228+L232)</f>
        <v>31150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31150</v>
      </c>
      <c r="J186" s="127">
        <f>SUM(J187+J190+J195+J201+J206)</f>
        <v>31150</v>
      </c>
      <c r="K186" s="116">
        <f>SUM(K187+K190+K195+K201+K206)</f>
        <v>31150</v>
      </c>
      <c r="L186" s="115">
        <f>SUM(L187+L190+L195+L201+L206)</f>
        <v>31150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20000</v>
      </c>
      <c r="K190" s="123">
        <f>K191</f>
        <v>20000</v>
      </c>
      <c r="L190" s="122">
        <f>L191</f>
        <v>20000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20000</v>
      </c>
      <c r="K191" s="116">
        <f>SUM(K192:K194)</f>
        <v>20000</v>
      </c>
      <c r="L191" s="115">
        <f>SUM(L192:L194)</f>
        <v>20000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20000</v>
      </c>
      <c r="K194" s="119">
        <v>20000</v>
      </c>
      <c r="L194" s="139">
        <v>20000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6200</v>
      </c>
      <c r="J195" s="127">
        <f>J196</f>
        <v>6200</v>
      </c>
      <c r="K195" s="116">
        <f>K196</f>
        <v>6200</v>
      </c>
      <c r="L195" s="115">
        <f>L196</f>
        <v>6200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6200</v>
      </c>
      <c r="J196" s="115">
        <f>SUM(J197:J200)</f>
        <v>6200</v>
      </c>
      <c r="K196" s="115">
        <f>SUM(K197:K200)</f>
        <v>6200</v>
      </c>
      <c r="L196" s="115">
        <f>SUM(L197:L200)</f>
        <v>6200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1200</v>
      </c>
      <c r="J198" s="121">
        <v>1200</v>
      </c>
      <c r="K198" s="121">
        <v>1200</v>
      </c>
      <c r="L198" s="121">
        <v>1200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5000</v>
      </c>
      <c r="J200" s="141">
        <v>5000</v>
      </c>
      <c r="K200" s="121">
        <v>5000</v>
      </c>
      <c r="L200" s="121">
        <v>5000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4950</v>
      </c>
      <c r="J206" s="127">
        <f t="shared" si="19"/>
        <v>4950</v>
      </c>
      <c r="K206" s="116">
        <f t="shared" si="19"/>
        <v>4950</v>
      </c>
      <c r="L206" s="115">
        <f t="shared" si="19"/>
        <v>4950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4950</v>
      </c>
      <c r="J207" s="116">
        <f t="shared" si="19"/>
        <v>4950</v>
      </c>
      <c r="K207" s="116">
        <f t="shared" si="19"/>
        <v>4950</v>
      </c>
      <c r="L207" s="116">
        <f t="shared" si="19"/>
        <v>4950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4950</v>
      </c>
      <c r="J208" s="121">
        <v>4950</v>
      </c>
      <c r="K208" s="121">
        <v>4950</v>
      </c>
      <c r="L208" s="121">
        <v>4950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841380</v>
      </c>
      <c r="J368" s="130">
        <f>SUM(J34+J184)</f>
        <v>841380</v>
      </c>
      <c r="K368" s="130">
        <f>SUM(K34+K184)</f>
        <v>841228.54</v>
      </c>
      <c r="L368" s="130">
        <f>SUM(L34+L184)</f>
        <v>841228.54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CD69-A943-456D-B150-A3C470013651}">
  <sheetPr>
    <pageSetUpPr fitToPage="1"/>
  </sheetPr>
  <dimension ref="A1:S374"/>
  <sheetViews>
    <sheetView topLeftCell="A194" workbookViewId="0">
      <selection activeCell="T206" sqref="T206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>
      <c r="A27" s="526" t="s">
        <v>21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801530</v>
      </c>
      <c r="J34" s="115">
        <f>SUM(J35+J46+J65+J86+J93+J113+J139+J158+J168)</f>
        <v>801530</v>
      </c>
      <c r="K34" s="116">
        <f>SUM(K35+K46+K65+K86+K93+K113+K139+K158+K168)</f>
        <v>801482.4</v>
      </c>
      <c r="L34" s="115">
        <f>SUM(L35+L46+L65+L86+L93+L113+L139+L158+L168)</f>
        <v>801482.4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612750</v>
      </c>
      <c r="J35" s="115">
        <f>SUM(J36+J42)</f>
        <v>612750</v>
      </c>
      <c r="K35" s="117">
        <f>SUM(K36+K42)</f>
        <v>612750</v>
      </c>
      <c r="L35" s="118">
        <f>SUM(L36+L42)</f>
        <v>612750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603400</v>
      </c>
      <c r="J36" s="115">
        <f>SUM(J37)</f>
        <v>603400</v>
      </c>
      <c r="K36" s="116">
        <f>SUM(K37)</f>
        <v>603400</v>
      </c>
      <c r="L36" s="115">
        <f>SUM(L37)</f>
        <v>603400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603400</v>
      </c>
      <c r="J37" s="115">
        <f t="shared" ref="J37:L38" si="0">SUM(J38)</f>
        <v>603400</v>
      </c>
      <c r="K37" s="115">
        <f t="shared" si="0"/>
        <v>603400</v>
      </c>
      <c r="L37" s="115">
        <f t="shared" si="0"/>
        <v>603400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603400</v>
      </c>
      <c r="J38" s="116">
        <f t="shared" si="0"/>
        <v>603400</v>
      </c>
      <c r="K38" s="116">
        <f t="shared" si="0"/>
        <v>603400</v>
      </c>
      <c r="L38" s="116">
        <f t="shared" si="0"/>
        <v>603400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603400</v>
      </c>
      <c r="J39" s="120">
        <v>603400</v>
      </c>
      <c r="K39" s="120">
        <v>603400</v>
      </c>
      <c r="L39" s="120">
        <v>603400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9350</v>
      </c>
      <c r="J42" s="115">
        <f t="shared" si="1"/>
        <v>9350</v>
      </c>
      <c r="K42" s="116">
        <f t="shared" si="1"/>
        <v>9350</v>
      </c>
      <c r="L42" s="115">
        <f t="shared" si="1"/>
        <v>9350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9350</v>
      </c>
      <c r="J43" s="115">
        <f t="shared" si="1"/>
        <v>9350</v>
      </c>
      <c r="K43" s="115">
        <f t="shared" si="1"/>
        <v>9350</v>
      </c>
      <c r="L43" s="115">
        <f t="shared" si="1"/>
        <v>9350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9350</v>
      </c>
      <c r="J44" s="115">
        <f t="shared" si="1"/>
        <v>9350</v>
      </c>
      <c r="K44" s="115">
        <f t="shared" si="1"/>
        <v>9350</v>
      </c>
      <c r="L44" s="115">
        <f t="shared" si="1"/>
        <v>9350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9350</v>
      </c>
      <c r="J45" s="120">
        <v>9350</v>
      </c>
      <c r="K45" s="120">
        <v>9350</v>
      </c>
      <c r="L45" s="120">
        <v>9350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140459</v>
      </c>
      <c r="J46" s="123">
        <f t="shared" si="2"/>
        <v>140459</v>
      </c>
      <c r="K46" s="122">
        <f t="shared" si="2"/>
        <v>140411.40000000002</v>
      </c>
      <c r="L46" s="122">
        <f t="shared" si="2"/>
        <v>140411.40000000002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140459</v>
      </c>
      <c r="J47" s="116">
        <f t="shared" si="2"/>
        <v>140459</v>
      </c>
      <c r="K47" s="115">
        <f t="shared" si="2"/>
        <v>140411.40000000002</v>
      </c>
      <c r="L47" s="116">
        <f t="shared" si="2"/>
        <v>140411.40000000002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140459</v>
      </c>
      <c r="J48" s="116">
        <f t="shared" si="2"/>
        <v>140459</v>
      </c>
      <c r="K48" s="118">
        <f t="shared" si="2"/>
        <v>140411.40000000002</v>
      </c>
      <c r="L48" s="118">
        <f t="shared" si="2"/>
        <v>140411.40000000002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140459</v>
      </c>
      <c r="J49" s="124">
        <f>SUM(J50:J64)</f>
        <v>140459</v>
      </c>
      <c r="K49" s="125">
        <f>SUM(K50:K64)</f>
        <v>140411.40000000002</v>
      </c>
      <c r="L49" s="125">
        <f>SUM(L50:L64)</f>
        <v>140411.40000000002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700</v>
      </c>
      <c r="J51" s="120">
        <v>700</v>
      </c>
      <c r="K51" s="120">
        <v>693.27</v>
      </c>
      <c r="L51" s="120">
        <v>693.27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1900</v>
      </c>
      <c r="J52" s="120">
        <v>1900</v>
      </c>
      <c r="K52" s="120">
        <v>1880.87</v>
      </c>
      <c r="L52" s="120">
        <v>1880.87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6210</v>
      </c>
      <c r="J53" s="120">
        <v>6210</v>
      </c>
      <c r="K53" s="120">
        <v>6200.01</v>
      </c>
      <c r="L53" s="120">
        <v>6200.01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470</v>
      </c>
      <c r="J55" s="120">
        <v>470</v>
      </c>
      <c r="K55" s="120">
        <v>466.73</v>
      </c>
      <c r="L55" s="120">
        <v>466.73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30820</v>
      </c>
      <c r="J58" s="120">
        <v>30820</v>
      </c>
      <c r="K58" s="120">
        <v>30820</v>
      </c>
      <c r="L58" s="120">
        <v>30820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1270</v>
      </c>
      <c r="J59" s="120">
        <v>1270</v>
      </c>
      <c r="K59" s="120">
        <v>1266</v>
      </c>
      <c r="L59" s="120">
        <v>1266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51000</v>
      </c>
      <c r="J61" s="120">
        <v>51000</v>
      </c>
      <c r="K61" s="120">
        <v>51000</v>
      </c>
      <c r="L61" s="120">
        <v>51000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5370</v>
      </c>
      <c r="J62" s="120">
        <v>5370</v>
      </c>
      <c r="K62" s="120">
        <v>5365.52</v>
      </c>
      <c r="L62" s="120">
        <v>5365.52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800</v>
      </c>
      <c r="K63" s="120">
        <v>800</v>
      </c>
      <c r="L63" s="120">
        <v>800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41919</v>
      </c>
      <c r="J64" s="120">
        <v>41919</v>
      </c>
      <c r="K64" s="120">
        <v>41919</v>
      </c>
      <c r="L64" s="120">
        <v>41919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48321</v>
      </c>
      <c r="J139" s="127">
        <f>SUM(J140+J145+J153)</f>
        <v>48321</v>
      </c>
      <c r="K139" s="116">
        <f>SUM(K140+K145+K153)</f>
        <v>48321</v>
      </c>
      <c r="L139" s="115">
        <f>SUM(L140+L145+L153)</f>
        <v>48321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48321</v>
      </c>
      <c r="J153" s="127">
        <f t="shared" si="15"/>
        <v>48321</v>
      </c>
      <c r="K153" s="116">
        <f t="shared" si="15"/>
        <v>48321</v>
      </c>
      <c r="L153" s="115">
        <f t="shared" si="15"/>
        <v>48321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48321</v>
      </c>
      <c r="J154" s="133">
        <f t="shared" si="15"/>
        <v>48321</v>
      </c>
      <c r="K154" s="125">
        <f t="shared" si="15"/>
        <v>48321</v>
      </c>
      <c r="L154" s="124">
        <f t="shared" si="15"/>
        <v>48321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48321</v>
      </c>
      <c r="J155" s="127">
        <f>SUM(J156:J157)</f>
        <v>48321</v>
      </c>
      <c r="K155" s="116">
        <f>SUM(K156:K157)</f>
        <v>48321</v>
      </c>
      <c r="L155" s="115">
        <f>SUM(L156:L157)</f>
        <v>48321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48321</v>
      </c>
      <c r="J156" s="135">
        <v>48321</v>
      </c>
      <c r="K156" s="135">
        <v>48321</v>
      </c>
      <c r="L156" s="135">
        <v>48321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31150</v>
      </c>
      <c r="J184" s="127">
        <f>SUM(J185+J238+J303)</f>
        <v>31150</v>
      </c>
      <c r="K184" s="116">
        <f>SUM(K185+K238+K303)</f>
        <v>31150</v>
      </c>
      <c r="L184" s="115">
        <f>SUM(L185+L238+L303)</f>
        <v>31150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31150</v>
      </c>
      <c r="J185" s="122">
        <f>SUM(J186+J209+J216+J228+J232)</f>
        <v>31150</v>
      </c>
      <c r="K185" s="122">
        <f>SUM(K186+K209+K216+K228+K232)</f>
        <v>31150</v>
      </c>
      <c r="L185" s="122">
        <f>SUM(L186+L209+L216+L228+L232)</f>
        <v>31150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31150</v>
      </c>
      <c r="J186" s="127">
        <f>SUM(J187+J190+J195+J201+J206)</f>
        <v>31150</v>
      </c>
      <c r="K186" s="116">
        <f>SUM(K187+K190+K195+K201+K206)</f>
        <v>31150</v>
      </c>
      <c r="L186" s="115">
        <f>SUM(L187+L190+L195+L201+L206)</f>
        <v>31150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20000</v>
      </c>
      <c r="K190" s="123">
        <f>K191</f>
        <v>20000</v>
      </c>
      <c r="L190" s="122">
        <f>L191</f>
        <v>20000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20000</v>
      </c>
      <c r="K191" s="116">
        <f>SUM(K192:K194)</f>
        <v>20000</v>
      </c>
      <c r="L191" s="115">
        <f>SUM(L192:L194)</f>
        <v>20000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20000</v>
      </c>
      <c r="K194" s="119">
        <v>20000</v>
      </c>
      <c r="L194" s="139">
        <v>20000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6200</v>
      </c>
      <c r="J195" s="127">
        <f>J196</f>
        <v>6200</v>
      </c>
      <c r="K195" s="116">
        <f>K196</f>
        <v>6200</v>
      </c>
      <c r="L195" s="115">
        <f>L196</f>
        <v>6200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6200</v>
      </c>
      <c r="J196" s="115">
        <f>SUM(J197:J200)</f>
        <v>6200</v>
      </c>
      <c r="K196" s="115">
        <f>SUM(K197:K200)</f>
        <v>6200</v>
      </c>
      <c r="L196" s="115">
        <f>SUM(L197:L200)</f>
        <v>6200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1200</v>
      </c>
      <c r="J198" s="121">
        <v>1200</v>
      </c>
      <c r="K198" s="121">
        <v>1200</v>
      </c>
      <c r="L198" s="121">
        <v>1200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5000</v>
      </c>
      <c r="J200" s="141">
        <v>5000</v>
      </c>
      <c r="K200" s="121">
        <v>5000</v>
      </c>
      <c r="L200" s="121">
        <v>5000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4950</v>
      </c>
      <c r="J206" s="127">
        <f t="shared" si="19"/>
        <v>4950</v>
      </c>
      <c r="K206" s="116">
        <f t="shared" si="19"/>
        <v>4950</v>
      </c>
      <c r="L206" s="115">
        <f t="shared" si="19"/>
        <v>4950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4950</v>
      </c>
      <c r="J207" s="116">
        <f t="shared" si="19"/>
        <v>4950</v>
      </c>
      <c r="K207" s="116">
        <f t="shared" si="19"/>
        <v>4950</v>
      </c>
      <c r="L207" s="116">
        <f t="shared" si="19"/>
        <v>4950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4950</v>
      </c>
      <c r="J208" s="121">
        <v>4950</v>
      </c>
      <c r="K208" s="121">
        <v>4950</v>
      </c>
      <c r="L208" s="121">
        <v>4950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832680</v>
      </c>
      <c r="J368" s="130">
        <f>SUM(J34+J184)</f>
        <v>832680</v>
      </c>
      <c r="K368" s="130">
        <f>SUM(K34+K184)</f>
        <v>832632.4</v>
      </c>
      <c r="L368" s="130">
        <f>SUM(L34+L184)</f>
        <v>832632.4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8152-94C3-4538-8899-840423470CCF}">
  <sheetPr>
    <pageSetUpPr fitToPage="1"/>
  </sheetPr>
  <dimension ref="A1:S374"/>
  <sheetViews>
    <sheetView topLeftCell="A47" workbookViewId="0">
      <selection activeCell="U63" sqref="U6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763871</v>
      </c>
      <c r="J34" s="115">
        <f>SUM(J35+J46+J65+J86+J93+J113+J139+J158+J168)</f>
        <v>763871</v>
      </c>
      <c r="K34" s="116">
        <f>SUM(K35+K46+K65+K86+K93+K113+K139+K158+K168)</f>
        <v>763823.4</v>
      </c>
      <c r="L34" s="115">
        <f>SUM(L35+L46+L65+L86+L93+L113+L139+L158+L168)</f>
        <v>763823.4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612750</v>
      </c>
      <c r="J35" s="115">
        <f>SUM(J36+J42)</f>
        <v>612750</v>
      </c>
      <c r="K35" s="117">
        <f>SUM(K36+K42)</f>
        <v>612750</v>
      </c>
      <c r="L35" s="118">
        <f>SUM(L36+L42)</f>
        <v>612750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603400</v>
      </c>
      <c r="J36" s="115">
        <f>SUM(J37)</f>
        <v>603400</v>
      </c>
      <c r="K36" s="116">
        <f>SUM(K37)</f>
        <v>603400</v>
      </c>
      <c r="L36" s="115">
        <f>SUM(L37)</f>
        <v>603400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603400</v>
      </c>
      <c r="J37" s="115">
        <f t="shared" ref="J37:L38" si="0">SUM(J38)</f>
        <v>603400</v>
      </c>
      <c r="K37" s="115">
        <f t="shared" si="0"/>
        <v>603400</v>
      </c>
      <c r="L37" s="115">
        <f t="shared" si="0"/>
        <v>603400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603400</v>
      </c>
      <c r="J38" s="116">
        <f t="shared" si="0"/>
        <v>603400</v>
      </c>
      <c r="K38" s="116">
        <f t="shared" si="0"/>
        <v>603400</v>
      </c>
      <c r="L38" s="116">
        <f t="shared" si="0"/>
        <v>603400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603400</v>
      </c>
      <c r="J39" s="120">
        <v>603400</v>
      </c>
      <c r="K39" s="120">
        <v>603400</v>
      </c>
      <c r="L39" s="120">
        <v>603400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9350</v>
      </c>
      <c r="J42" s="115">
        <f t="shared" si="1"/>
        <v>9350</v>
      </c>
      <c r="K42" s="116">
        <f t="shared" si="1"/>
        <v>9350</v>
      </c>
      <c r="L42" s="115">
        <f t="shared" si="1"/>
        <v>9350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9350</v>
      </c>
      <c r="J43" s="115">
        <f t="shared" si="1"/>
        <v>9350</v>
      </c>
      <c r="K43" s="115">
        <f t="shared" si="1"/>
        <v>9350</v>
      </c>
      <c r="L43" s="115">
        <f t="shared" si="1"/>
        <v>9350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9350</v>
      </c>
      <c r="J44" s="115">
        <f t="shared" si="1"/>
        <v>9350</v>
      </c>
      <c r="K44" s="115">
        <f t="shared" si="1"/>
        <v>9350</v>
      </c>
      <c r="L44" s="115">
        <f t="shared" si="1"/>
        <v>9350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9350</v>
      </c>
      <c r="J45" s="120">
        <v>9350</v>
      </c>
      <c r="K45" s="120">
        <v>9350</v>
      </c>
      <c r="L45" s="120">
        <v>9350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102800</v>
      </c>
      <c r="J46" s="123">
        <f t="shared" si="2"/>
        <v>102800</v>
      </c>
      <c r="K46" s="122">
        <f t="shared" si="2"/>
        <v>102752.40000000001</v>
      </c>
      <c r="L46" s="122">
        <f t="shared" si="2"/>
        <v>102752.40000000001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102800</v>
      </c>
      <c r="J47" s="116">
        <f t="shared" si="2"/>
        <v>102800</v>
      </c>
      <c r="K47" s="115">
        <f t="shared" si="2"/>
        <v>102752.40000000001</v>
      </c>
      <c r="L47" s="116">
        <f t="shared" si="2"/>
        <v>102752.40000000001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102800</v>
      </c>
      <c r="J48" s="116">
        <f t="shared" si="2"/>
        <v>102800</v>
      </c>
      <c r="K48" s="118">
        <f t="shared" si="2"/>
        <v>102752.40000000001</v>
      </c>
      <c r="L48" s="118">
        <f t="shared" si="2"/>
        <v>102752.40000000001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102800</v>
      </c>
      <c r="J49" s="124">
        <f>SUM(J50:J64)</f>
        <v>102800</v>
      </c>
      <c r="K49" s="125">
        <f>SUM(K50:K64)</f>
        <v>102752.40000000001</v>
      </c>
      <c r="L49" s="125">
        <f>SUM(L50:L64)</f>
        <v>102752.40000000001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700</v>
      </c>
      <c r="J51" s="120">
        <v>700</v>
      </c>
      <c r="K51" s="120">
        <v>693.27</v>
      </c>
      <c r="L51" s="120">
        <v>693.27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1900</v>
      </c>
      <c r="J52" s="120">
        <v>1900</v>
      </c>
      <c r="K52" s="120">
        <v>1880.87</v>
      </c>
      <c r="L52" s="120">
        <v>1880.87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6210</v>
      </c>
      <c r="J53" s="120">
        <v>6210</v>
      </c>
      <c r="K53" s="120">
        <v>6200.01</v>
      </c>
      <c r="L53" s="120">
        <v>6200.01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470</v>
      </c>
      <c r="J55" s="120">
        <v>470</v>
      </c>
      <c r="K55" s="120">
        <v>466.73</v>
      </c>
      <c r="L55" s="120">
        <v>466.73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8500</v>
      </c>
      <c r="J58" s="120">
        <v>8500</v>
      </c>
      <c r="K58" s="120">
        <v>8500</v>
      </c>
      <c r="L58" s="120">
        <v>8500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1270</v>
      </c>
      <c r="J59" s="120">
        <v>1270</v>
      </c>
      <c r="K59" s="120">
        <v>1266</v>
      </c>
      <c r="L59" s="120">
        <v>1266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51000</v>
      </c>
      <c r="J61" s="120">
        <v>51000</v>
      </c>
      <c r="K61" s="120">
        <v>51000</v>
      </c>
      <c r="L61" s="120">
        <v>51000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5370</v>
      </c>
      <c r="J62" s="120">
        <v>5370</v>
      </c>
      <c r="K62" s="120">
        <v>5365.52</v>
      </c>
      <c r="L62" s="120">
        <v>5365.52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800</v>
      </c>
      <c r="J63" s="120">
        <v>800</v>
      </c>
      <c r="K63" s="120">
        <v>800</v>
      </c>
      <c r="L63" s="120">
        <v>800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26580</v>
      </c>
      <c r="J64" s="120">
        <v>26580</v>
      </c>
      <c r="K64" s="120">
        <v>26580</v>
      </c>
      <c r="L64" s="120">
        <v>26580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48321</v>
      </c>
      <c r="J139" s="127">
        <f>SUM(J140+J145+J153)</f>
        <v>48321</v>
      </c>
      <c r="K139" s="116">
        <f>SUM(K140+K145+K153)</f>
        <v>48321</v>
      </c>
      <c r="L139" s="115">
        <f>SUM(L140+L145+L153)</f>
        <v>48321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48321</v>
      </c>
      <c r="J153" s="127">
        <f t="shared" si="15"/>
        <v>48321</v>
      </c>
      <c r="K153" s="116">
        <f t="shared" si="15"/>
        <v>48321</v>
      </c>
      <c r="L153" s="115">
        <f t="shared" si="15"/>
        <v>48321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48321</v>
      </c>
      <c r="J154" s="133">
        <f t="shared" si="15"/>
        <v>48321</v>
      </c>
      <c r="K154" s="125">
        <f t="shared" si="15"/>
        <v>48321</v>
      </c>
      <c r="L154" s="124">
        <f t="shared" si="15"/>
        <v>48321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48321</v>
      </c>
      <c r="J155" s="127">
        <f>SUM(J156:J157)</f>
        <v>48321</v>
      </c>
      <c r="K155" s="116">
        <f>SUM(K156:K157)</f>
        <v>48321</v>
      </c>
      <c r="L155" s="115">
        <f>SUM(L156:L157)</f>
        <v>48321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48321</v>
      </c>
      <c r="J156" s="135">
        <v>48321</v>
      </c>
      <c r="K156" s="135">
        <v>48321</v>
      </c>
      <c r="L156" s="135">
        <v>48321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763871</v>
      </c>
      <c r="J368" s="130">
        <f>SUM(J34+J184)</f>
        <v>763871</v>
      </c>
      <c r="K368" s="130">
        <f>SUM(K34+K184)</f>
        <v>763823.4</v>
      </c>
      <c r="L368" s="130">
        <f>SUM(L34+L184)</f>
        <v>763823.4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74803149606299213" bottom="0.74803149606299213" header="3.937007874015748E-2" footer="3.937007874015748E-2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DF1E-6947-4A1E-84B5-E7B07499AD1A}">
  <sheetPr>
    <pageSetUpPr fitToPage="1"/>
  </sheetPr>
  <dimension ref="A1:S374"/>
  <sheetViews>
    <sheetView topLeftCell="A49" workbookViewId="0">
      <selection activeCell="S186" sqref="S186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>
      <c r="A27" s="526" t="s">
        <v>240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7900</v>
      </c>
      <c r="J34" s="115">
        <f>SUM(J35+J46+J65+J86+J93+J113+J139+J158+J168)</f>
        <v>7900</v>
      </c>
      <c r="K34" s="116">
        <f>SUM(K35+K46+K65+K86+K93+K113+K139+K158+K168)</f>
        <v>7900</v>
      </c>
      <c r="L34" s="115">
        <f>SUM(L35+L46+L65+L86+L93+L113+L139+L158+L168)</f>
        <v>7900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7900</v>
      </c>
      <c r="J46" s="123">
        <f t="shared" si="2"/>
        <v>7900</v>
      </c>
      <c r="K46" s="122">
        <f t="shared" si="2"/>
        <v>7900</v>
      </c>
      <c r="L46" s="122">
        <f t="shared" si="2"/>
        <v>7900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7900</v>
      </c>
      <c r="J47" s="116">
        <f t="shared" si="2"/>
        <v>7900</v>
      </c>
      <c r="K47" s="115">
        <f t="shared" si="2"/>
        <v>7900</v>
      </c>
      <c r="L47" s="116">
        <f t="shared" si="2"/>
        <v>7900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7900</v>
      </c>
      <c r="J48" s="116">
        <f t="shared" si="2"/>
        <v>7900</v>
      </c>
      <c r="K48" s="118">
        <f t="shared" si="2"/>
        <v>7900</v>
      </c>
      <c r="L48" s="118">
        <f t="shared" si="2"/>
        <v>7900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7900</v>
      </c>
      <c r="J49" s="124">
        <f>SUM(J50:J64)</f>
        <v>7900</v>
      </c>
      <c r="K49" s="125">
        <f>SUM(K50:K64)</f>
        <v>7900</v>
      </c>
      <c r="L49" s="125">
        <f>SUM(L50:L64)</f>
        <v>7900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7900</v>
      </c>
      <c r="J58" s="120">
        <v>7900</v>
      </c>
      <c r="K58" s="120">
        <v>7900</v>
      </c>
      <c r="L58" s="120">
        <v>7900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9.2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20000</v>
      </c>
      <c r="J184" s="127">
        <f>SUM(J185+J238+J303)</f>
        <v>20000</v>
      </c>
      <c r="K184" s="116">
        <f>SUM(K185+K238+K303)</f>
        <v>20000</v>
      </c>
      <c r="L184" s="115">
        <f>SUM(L185+L238+L303)</f>
        <v>20000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20000</v>
      </c>
      <c r="J185" s="122">
        <f>SUM(J186+J209+J216+J228+J232)</f>
        <v>20000</v>
      </c>
      <c r="K185" s="122">
        <f>SUM(K186+K209+K216+K228+K232)</f>
        <v>20000</v>
      </c>
      <c r="L185" s="122">
        <f>SUM(L186+L209+L216+L228+L232)</f>
        <v>20000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20000</v>
      </c>
      <c r="J186" s="127">
        <f>SUM(J187+J190+J195+J201+J206)</f>
        <v>20000</v>
      </c>
      <c r="K186" s="116">
        <f>SUM(K187+K190+K195+K201+K206)</f>
        <v>20000</v>
      </c>
      <c r="L186" s="115">
        <f>SUM(L187+L190+L195+L201+L206)</f>
        <v>20000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20000</v>
      </c>
      <c r="J190" s="128">
        <f>J191</f>
        <v>20000</v>
      </c>
      <c r="K190" s="123">
        <f>K191</f>
        <v>20000</v>
      </c>
      <c r="L190" s="122">
        <f>L191</f>
        <v>20000</v>
      </c>
    </row>
    <row r="191" spans="1:13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20000</v>
      </c>
      <c r="J191" s="127">
        <f>SUM(J192:J194)</f>
        <v>20000</v>
      </c>
      <c r="K191" s="116">
        <f>SUM(K192:K194)</f>
        <v>20000</v>
      </c>
      <c r="L191" s="115">
        <f>SUM(L192:L194)</f>
        <v>20000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20000</v>
      </c>
      <c r="J194" s="119">
        <v>20000</v>
      </c>
      <c r="K194" s="119">
        <v>20000</v>
      </c>
      <c r="L194" s="139">
        <v>20000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27900</v>
      </c>
      <c r="J368" s="130">
        <f>SUM(J34+J184)</f>
        <v>27900</v>
      </c>
      <c r="K368" s="130">
        <f>SUM(K34+K184)</f>
        <v>27900</v>
      </c>
      <c r="L368" s="130">
        <f>SUM(L34+L184)</f>
        <v>27900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FFF3-C310-422A-A146-95D44CED97B3}">
  <sheetPr>
    <pageSetUpPr fitToPage="1"/>
  </sheetPr>
  <dimension ref="A1:S374"/>
  <sheetViews>
    <sheetView topLeftCell="A64" workbookViewId="0">
      <selection activeCell="T368" sqref="T368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43.5" customHeight="1">
      <c r="A27" s="526" t="s">
        <v>241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29759</v>
      </c>
      <c r="J34" s="115">
        <f>SUM(J35+J46+J65+J86+J93+J113+J139+J158+J168)</f>
        <v>29759</v>
      </c>
      <c r="K34" s="116">
        <f>SUM(K35+K46+K65+K86+K93+K113+K139+K158+K168)</f>
        <v>29759</v>
      </c>
      <c r="L34" s="115">
        <f>SUM(L35+L46+L65+L86+L93+L113+L139+L158+L168)</f>
        <v>29759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29759</v>
      </c>
      <c r="J46" s="123">
        <f t="shared" si="2"/>
        <v>29759</v>
      </c>
      <c r="K46" s="122">
        <f t="shared" si="2"/>
        <v>29759</v>
      </c>
      <c r="L46" s="122">
        <f t="shared" si="2"/>
        <v>29759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29759</v>
      </c>
      <c r="J47" s="116">
        <f t="shared" si="2"/>
        <v>29759</v>
      </c>
      <c r="K47" s="115">
        <f t="shared" si="2"/>
        <v>29759</v>
      </c>
      <c r="L47" s="116">
        <f t="shared" si="2"/>
        <v>29759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29759</v>
      </c>
      <c r="J48" s="116">
        <f t="shared" si="2"/>
        <v>29759</v>
      </c>
      <c r="K48" s="118">
        <f t="shared" si="2"/>
        <v>29759</v>
      </c>
      <c r="L48" s="118">
        <f t="shared" si="2"/>
        <v>29759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29759</v>
      </c>
      <c r="J49" s="124">
        <f>SUM(J50:J64)</f>
        <v>29759</v>
      </c>
      <c r="K49" s="125">
        <f>SUM(K50:K64)</f>
        <v>29759</v>
      </c>
      <c r="L49" s="125">
        <f>SUM(L50:L64)</f>
        <v>29759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14420</v>
      </c>
      <c r="J58" s="120">
        <v>14420</v>
      </c>
      <c r="K58" s="120">
        <v>14420</v>
      </c>
      <c r="L58" s="120">
        <v>14420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15339</v>
      </c>
      <c r="J64" s="120">
        <v>15339</v>
      </c>
      <c r="K64" s="120">
        <v>15339</v>
      </c>
      <c r="L64" s="120">
        <v>15339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60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11150</v>
      </c>
      <c r="J184" s="127">
        <f>SUM(J185+J238+J303)</f>
        <v>11150</v>
      </c>
      <c r="K184" s="116">
        <f>SUM(K185+K238+K303)</f>
        <v>11150</v>
      </c>
      <c r="L184" s="115">
        <f>SUM(L185+L238+L303)</f>
        <v>11150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11150</v>
      </c>
      <c r="J185" s="122">
        <f>SUM(J186+J209+J216+J228+J232)</f>
        <v>11150</v>
      </c>
      <c r="K185" s="122">
        <f>SUM(K186+K209+K216+K228+K232)</f>
        <v>11150</v>
      </c>
      <c r="L185" s="122">
        <f>SUM(L186+L209+L216+L228+L232)</f>
        <v>11150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11150</v>
      </c>
      <c r="J186" s="127">
        <f>SUM(J187+J190+J195+J201+J206)</f>
        <v>11150</v>
      </c>
      <c r="K186" s="116">
        <f>SUM(K187+K190+K195+K201+K206)</f>
        <v>11150</v>
      </c>
      <c r="L186" s="115">
        <f>SUM(L187+L190+L195+L201+L206)</f>
        <v>11150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6200</v>
      </c>
      <c r="J195" s="127">
        <f>J196</f>
        <v>6200</v>
      </c>
      <c r="K195" s="116">
        <f>K196</f>
        <v>6200</v>
      </c>
      <c r="L195" s="115">
        <f>L196</f>
        <v>6200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6200</v>
      </c>
      <c r="J196" s="115">
        <f>SUM(J197:J200)</f>
        <v>6200</v>
      </c>
      <c r="K196" s="115">
        <f>SUM(K197:K200)</f>
        <v>6200</v>
      </c>
      <c r="L196" s="115">
        <f>SUM(L197:L200)</f>
        <v>6200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1200</v>
      </c>
      <c r="J198" s="121">
        <v>1200</v>
      </c>
      <c r="K198" s="121">
        <v>1200</v>
      </c>
      <c r="L198" s="121">
        <v>1200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5000</v>
      </c>
      <c r="J200" s="141">
        <v>5000</v>
      </c>
      <c r="K200" s="121">
        <v>5000</v>
      </c>
      <c r="L200" s="121">
        <v>5000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4950</v>
      </c>
      <c r="J206" s="127">
        <f t="shared" si="19"/>
        <v>4950</v>
      </c>
      <c r="K206" s="116">
        <f t="shared" si="19"/>
        <v>4950</v>
      </c>
      <c r="L206" s="115">
        <f t="shared" si="19"/>
        <v>4950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4950</v>
      </c>
      <c r="J207" s="116">
        <f t="shared" si="19"/>
        <v>4950</v>
      </c>
      <c r="K207" s="116">
        <f t="shared" si="19"/>
        <v>4950</v>
      </c>
      <c r="L207" s="116">
        <f t="shared" si="19"/>
        <v>4950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4950</v>
      </c>
      <c r="J208" s="121">
        <v>4950</v>
      </c>
      <c r="K208" s="121">
        <v>4950</v>
      </c>
      <c r="L208" s="121">
        <v>4950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40909</v>
      </c>
      <c r="J368" s="130">
        <f>SUM(J34+J184)</f>
        <v>40909</v>
      </c>
      <c r="K368" s="130">
        <f>SUM(K34+K184)</f>
        <v>40909</v>
      </c>
      <c r="L368" s="130">
        <f>SUM(L34+L184)</f>
        <v>40909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BCDE-CD47-4F48-811B-2619F5B21FD6}">
  <sheetPr>
    <pageSetUpPr fitToPage="1"/>
  </sheetPr>
  <dimension ref="A1:S374"/>
  <sheetViews>
    <sheetView topLeftCell="A145" workbookViewId="0">
      <selection activeCell="U374" sqref="U37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244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242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232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243</v>
      </c>
      <c r="K29" s="32" t="s">
        <v>238</v>
      </c>
      <c r="L29" s="32" t="s">
        <v>238</v>
      </c>
      <c r="M29" s="30"/>
    </row>
    <row r="30" spans="1:13">
      <c r="A30" s="494" t="s">
        <v>233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8700</v>
      </c>
      <c r="J34" s="115">
        <f>SUM(J35+J46+J65+J86+J93+J113+J139+J158+J168)</f>
        <v>8700</v>
      </c>
      <c r="K34" s="116">
        <f>SUM(K35+K46+K65+K86+K93+K113+K139+K158+K168)</f>
        <v>8596.14</v>
      </c>
      <c r="L34" s="115">
        <f>SUM(L35+L46+L65+L86+L93+L113+L139+L158+L168)</f>
        <v>8596.14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8700</v>
      </c>
      <c r="J139" s="127">
        <f>SUM(J140+J145+J153)</f>
        <v>8700</v>
      </c>
      <c r="K139" s="116">
        <f>SUM(K140+K145+K153)</f>
        <v>8596.14</v>
      </c>
      <c r="L139" s="115">
        <f>SUM(L140+L145+L153)</f>
        <v>8596.14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8700</v>
      </c>
      <c r="J145" s="129">
        <f t="shared" si="14"/>
        <v>8700</v>
      </c>
      <c r="K145" s="117">
        <f t="shared" si="14"/>
        <v>8596.14</v>
      </c>
      <c r="L145" s="118">
        <f t="shared" si="14"/>
        <v>8596.14</v>
      </c>
      <c r="M145"/>
    </row>
    <row r="146" spans="1:13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8700</v>
      </c>
      <c r="J146" s="127">
        <f t="shared" si="14"/>
        <v>8700</v>
      </c>
      <c r="K146" s="116">
        <f t="shared" si="14"/>
        <v>8596.14</v>
      </c>
      <c r="L146" s="115">
        <f t="shared" si="14"/>
        <v>8596.14</v>
      </c>
      <c r="M146"/>
    </row>
    <row r="147" spans="1:13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8700</v>
      </c>
      <c r="J147" s="127">
        <f>SUM(J148:J149)</f>
        <v>8700</v>
      </c>
      <c r="K147" s="116">
        <f>SUM(K148:K149)</f>
        <v>8596.14</v>
      </c>
      <c r="L147" s="115">
        <f>SUM(L148:L149)</f>
        <v>8596.14</v>
      </c>
      <c r="M147"/>
    </row>
    <row r="148" spans="1:13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8700</v>
      </c>
      <c r="J148" s="120">
        <v>8700</v>
      </c>
      <c r="K148" s="120">
        <v>8596.14</v>
      </c>
      <c r="L148" s="120">
        <v>8596.14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8700</v>
      </c>
      <c r="J368" s="130">
        <f>SUM(J34+J184)</f>
        <v>8700</v>
      </c>
      <c r="K368" s="130">
        <f>SUM(K34+K184)</f>
        <v>8596.14</v>
      </c>
      <c r="L368" s="130">
        <f>SUM(L34+L184)</f>
        <v>8596.14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80BD-30D6-4EA3-BCD0-FDA131ADF61B}">
  <sheetPr>
    <pageSetUpPr fitToPage="1"/>
  </sheetPr>
  <dimension ref="A1:S374"/>
  <sheetViews>
    <sheetView workbookViewId="0">
      <selection activeCell="U207" sqref="U207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6.7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 ht="11.25" customHeight="1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 ht="12.75" customHeight="1">
      <c r="G18" s="522" t="s">
        <v>231</v>
      </c>
      <c r="H18" s="522"/>
      <c r="I18" s="522"/>
      <c r="J18" s="522"/>
      <c r="K18" s="522"/>
    </row>
    <row r="19" spans="1:13" ht="14.25" customHeight="1">
      <c r="G19" s="523" t="s">
        <v>14</v>
      </c>
      <c r="H19" s="523"/>
      <c r="I19" s="523"/>
      <c r="J19" s="523"/>
      <c r="K19" s="523"/>
    </row>
    <row r="20" spans="1:13" ht="1.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41.25" customHeight="1">
      <c r="A27" s="526" t="s">
        <v>241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245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246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43200</v>
      </c>
      <c r="J34" s="115">
        <f>SUM(J35+J46+J65+J86+J93+J113+J139+J158+J168)</f>
        <v>43200</v>
      </c>
      <c r="K34" s="116">
        <f>SUM(K35+K46+K65+K86+K93+K113+K139+K158+K168)</f>
        <v>43200</v>
      </c>
      <c r="L34" s="115">
        <f>SUM(L35+L46+L65+L86+L93+L113+L139+L158+L168)</f>
        <v>43200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43200</v>
      </c>
      <c r="J46" s="123">
        <f t="shared" si="2"/>
        <v>43200</v>
      </c>
      <c r="K46" s="122">
        <f t="shared" si="2"/>
        <v>43200</v>
      </c>
      <c r="L46" s="122">
        <f t="shared" si="2"/>
        <v>43200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43200</v>
      </c>
      <c r="J47" s="116">
        <f t="shared" si="2"/>
        <v>43200</v>
      </c>
      <c r="K47" s="115">
        <f t="shared" si="2"/>
        <v>43200</v>
      </c>
      <c r="L47" s="116">
        <f t="shared" si="2"/>
        <v>43200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43200</v>
      </c>
      <c r="J48" s="116">
        <f t="shared" si="2"/>
        <v>43200</v>
      </c>
      <c r="K48" s="118">
        <f t="shared" si="2"/>
        <v>43200</v>
      </c>
      <c r="L48" s="118">
        <f t="shared" si="2"/>
        <v>43200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43200</v>
      </c>
      <c r="J49" s="124">
        <f>SUM(J50:J64)</f>
        <v>43200</v>
      </c>
      <c r="K49" s="125">
        <f>SUM(K50:K64)</f>
        <v>43200</v>
      </c>
      <c r="L49" s="125">
        <f>SUM(L50:L64)</f>
        <v>43200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3500</v>
      </c>
      <c r="J53" s="120">
        <v>3500</v>
      </c>
      <c r="K53" s="120">
        <v>3500</v>
      </c>
      <c r="L53" s="120">
        <v>3500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12700</v>
      </c>
      <c r="J58" s="120">
        <v>12700</v>
      </c>
      <c r="K58" s="120">
        <v>12700</v>
      </c>
      <c r="L58" s="120">
        <v>12700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12000</v>
      </c>
      <c r="J62" s="120">
        <v>12000</v>
      </c>
      <c r="K62" s="120">
        <v>12000</v>
      </c>
      <c r="L62" s="120">
        <v>12000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15000</v>
      </c>
      <c r="J64" s="120">
        <v>15000</v>
      </c>
      <c r="K64" s="120">
        <v>15000</v>
      </c>
      <c r="L64" s="120">
        <v>15000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56.2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22100</v>
      </c>
      <c r="J184" s="127">
        <f>SUM(J185+J238+J303)</f>
        <v>22100</v>
      </c>
      <c r="K184" s="116">
        <f>SUM(K185+K238+K303)</f>
        <v>22100</v>
      </c>
      <c r="L184" s="115">
        <f>SUM(L185+L238+L303)</f>
        <v>22100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22100</v>
      </c>
      <c r="J185" s="122">
        <f>SUM(J186+J209+J216+J228+J232)</f>
        <v>22100</v>
      </c>
      <c r="K185" s="122">
        <f>SUM(K186+K209+K216+K228+K232)</f>
        <v>22100</v>
      </c>
      <c r="L185" s="122">
        <f>SUM(L186+L209+L216+L228+L232)</f>
        <v>22100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22100</v>
      </c>
      <c r="J186" s="127">
        <f>SUM(J187+J190+J195+J201+J206)</f>
        <v>22100</v>
      </c>
      <c r="K186" s="116">
        <f>SUM(K187+K190+K195+K201+K206)</f>
        <v>22100</v>
      </c>
      <c r="L186" s="115">
        <f>SUM(L187+L190+L195+L201+L206)</f>
        <v>22100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21414</v>
      </c>
      <c r="J195" s="127">
        <f>J196</f>
        <v>21414</v>
      </c>
      <c r="K195" s="116">
        <f>K196</f>
        <v>21414</v>
      </c>
      <c r="L195" s="115">
        <f>L196</f>
        <v>21414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21414</v>
      </c>
      <c r="J196" s="115">
        <f>SUM(J197:J200)</f>
        <v>21414</v>
      </c>
      <c r="K196" s="115">
        <f>SUM(K197:K200)</f>
        <v>21414</v>
      </c>
      <c r="L196" s="115">
        <f>SUM(L197:L200)</f>
        <v>21414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10000</v>
      </c>
      <c r="J198" s="121">
        <v>10000</v>
      </c>
      <c r="K198" s="121">
        <v>10000</v>
      </c>
      <c r="L198" s="121">
        <v>10000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11414</v>
      </c>
      <c r="J200" s="141">
        <v>11414</v>
      </c>
      <c r="K200" s="121">
        <v>11414</v>
      </c>
      <c r="L200" s="121">
        <v>11414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686</v>
      </c>
      <c r="J206" s="127">
        <f t="shared" si="19"/>
        <v>686</v>
      </c>
      <c r="K206" s="116">
        <f t="shared" si="19"/>
        <v>686</v>
      </c>
      <c r="L206" s="115">
        <f t="shared" si="19"/>
        <v>686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686</v>
      </c>
      <c r="J207" s="116">
        <f t="shared" si="19"/>
        <v>686</v>
      </c>
      <c r="K207" s="116">
        <f t="shared" si="19"/>
        <v>686</v>
      </c>
      <c r="L207" s="116">
        <f t="shared" si="19"/>
        <v>686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686</v>
      </c>
      <c r="J208" s="121">
        <v>686</v>
      </c>
      <c r="K208" s="121">
        <v>686</v>
      </c>
      <c r="L208" s="121">
        <v>686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65300</v>
      </c>
      <c r="J368" s="130">
        <f>SUM(J34+J184)</f>
        <v>65300</v>
      </c>
      <c r="K368" s="130">
        <f>SUM(K34+K184)</f>
        <v>65300</v>
      </c>
      <c r="L368" s="130">
        <f>SUM(L34+L184)</f>
        <v>65300</v>
      </c>
    </row>
    <row r="369" spans="1:12" ht="12" customHeight="1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4.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5748031496062992" bottom="0.15748031496062992" header="3.937007874015748E-2" footer="3.937007874015748E-2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2D8-FB56-466D-83BC-9CDABD6E8235}">
  <sheetPr>
    <pageSetUpPr fitToPage="1"/>
  </sheetPr>
  <dimension ref="A1:S374"/>
  <sheetViews>
    <sheetView topLeftCell="A45" workbookViewId="0">
      <selection activeCell="W62" sqref="W62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247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248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1831597</v>
      </c>
      <c r="J34" s="115">
        <f>SUM(J35+J46+J65+J86+J93+J113+J139+J158+J168)</f>
        <v>1831597</v>
      </c>
      <c r="K34" s="116">
        <f>SUM(K35+K46+K65+K86+K93+K113+K139+K158+K168)</f>
        <v>1831597</v>
      </c>
      <c r="L34" s="115">
        <f>SUM(L35+L46+L65+L86+L93+L113+L139+L158+L168)</f>
        <v>1831597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1770532</v>
      </c>
      <c r="J35" s="115">
        <f>SUM(J36+J42)</f>
        <v>1770532</v>
      </c>
      <c r="K35" s="117">
        <f>SUM(K36+K42)</f>
        <v>1770532</v>
      </c>
      <c r="L35" s="118">
        <f>SUM(L36+L42)</f>
        <v>1770532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1740398</v>
      </c>
      <c r="J36" s="115">
        <f>SUM(J37)</f>
        <v>1740398</v>
      </c>
      <c r="K36" s="116">
        <f>SUM(K37)</f>
        <v>1740398</v>
      </c>
      <c r="L36" s="115">
        <f>SUM(L37)</f>
        <v>1740398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1740398</v>
      </c>
      <c r="J37" s="115">
        <f t="shared" ref="J37:L38" si="0">SUM(J38)</f>
        <v>1740398</v>
      </c>
      <c r="K37" s="115">
        <f t="shared" si="0"/>
        <v>1740398</v>
      </c>
      <c r="L37" s="115">
        <f t="shared" si="0"/>
        <v>1740398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1740398</v>
      </c>
      <c r="J38" s="116">
        <f t="shared" si="0"/>
        <v>1740398</v>
      </c>
      <c r="K38" s="116">
        <f t="shared" si="0"/>
        <v>1740398</v>
      </c>
      <c r="L38" s="116">
        <f t="shared" si="0"/>
        <v>1740398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1740398</v>
      </c>
      <c r="J39" s="120">
        <v>1740398</v>
      </c>
      <c r="K39" s="120">
        <v>1740398</v>
      </c>
      <c r="L39" s="120">
        <v>1740398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30134</v>
      </c>
      <c r="J42" s="115">
        <f t="shared" si="1"/>
        <v>30134</v>
      </c>
      <c r="K42" s="116">
        <f t="shared" si="1"/>
        <v>30134</v>
      </c>
      <c r="L42" s="115">
        <f t="shared" si="1"/>
        <v>30134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30134</v>
      </c>
      <c r="J43" s="115">
        <f t="shared" si="1"/>
        <v>30134</v>
      </c>
      <c r="K43" s="115">
        <f t="shared" si="1"/>
        <v>30134</v>
      </c>
      <c r="L43" s="115">
        <f t="shared" si="1"/>
        <v>30134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30134</v>
      </c>
      <c r="J44" s="115">
        <f t="shared" si="1"/>
        <v>30134</v>
      </c>
      <c r="K44" s="115">
        <f t="shared" si="1"/>
        <v>30134</v>
      </c>
      <c r="L44" s="115">
        <f t="shared" si="1"/>
        <v>30134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30134</v>
      </c>
      <c r="J45" s="120">
        <v>30134</v>
      </c>
      <c r="K45" s="120">
        <v>30134</v>
      </c>
      <c r="L45" s="120">
        <v>30134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42300</v>
      </c>
      <c r="J46" s="123">
        <f t="shared" si="2"/>
        <v>42300</v>
      </c>
      <c r="K46" s="122">
        <f t="shared" si="2"/>
        <v>42300</v>
      </c>
      <c r="L46" s="122">
        <f t="shared" si="2"/>
        <v>42300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42300</v>
      </c>
      <c r="J47" s="116">
        <f t="shared" si="2"/>
        <v>42300</v>
      </c>
      <c r="K47" s="115">
        <f t="shared" si="2"/>
        <v>42300</v>
      </c>
      <c r="L47" s="116">
        <f t="shared" si="2"/>
        <v>42300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42300</v>
      </c>
      <c r="J48" s="116">
        <f t="shared" si="2"/>
        <v>42300</v>
      </c>
      <c r="K48" s="118">
        <f t="shared" si="2"/>
        <v>42300</v>
      </c>
      <c r="L48" s="118">
        <f t="shared" si="2"/>
        <v>42300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42300</v>
      </c>
      <c r="J49" s="124">
        <f>SUM(J50:J64)</f>
        <v>42300</v>
      </c>
      <c r="K49" s="125">
        <f>SUM(K50:K64)</f>
        <v>42300</v>
      </c>
      <c r="L49" s="125">
        <f>SUM(L50:L64)</f>
        <v>42300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5660</v>
      </c>
      <c r="J59" s="120">
        <v>5660</v>
      </c>
      <c r="K59" s="120">
        <v>5660</v>
      </c>
      <c r="L59" s="120">
        <v>5660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13600</v>
      </c>
      <c r="J62" s="120">
        <v>13600</v>
      </c>
      <c r="K62" s="120">
        <v>13600</v>
      </c>
      <c r="L62" s="120">
        <v>13600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23040</v>
      </c>
      <c r="J64" s="120">
        <v>23040</v>
      </c>
      <c r="K64" s="120">
        <v>23040</v>
      </c>
      <c r="L64" s="120">
        <v>23040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18765</v>
      </c>
      <c r="J139" s="127">
        <f>SUM(J140+J145+J153)</f>
        <v>18765</v>
      </c>
      <c r="K139" s="116">
        <f>SUM(K140+K145+K153)</f>
        <v>18765</v>
      </c>
      <c r="L139" s="115">
        <f>SUM(L140+L145+L153)</f>
        <v>18765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18765</v>
      </c>
      <c r="J153" s="127">
        <f t="shared" si="15"/>
        <v>18765</v>
      </c>
      <c r="K153" s="116">
        <f t="shared" si="15"/>
        <v>18765</v>
      </c>
      <c r="L153" s="115">
        <f t="shared" si="15"/>
        <v>18765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18765</v>
      </c>
      <c r="J154" s="133">
        <f t="shared" si="15"/>
        <v>18765</v>
      </c>
      <c r="K154" s="125">
        <f t="shared" si="15"/>
        <v>18765</v>
      </c>
      <c r="L154" s="124">
        <f t="shared" si="15"/>
        <v>18765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18765</v>
      </c>
      <c r="J155" s="127">
        <f>SUM(J156:J157)</f>
        <v>18765</v>
      </c>
      <c r="K155" s="116">
        <f>SUM(K156:K157)</f>
        <v>18765</v>
      </c>
      <c r="L155" s="115">
        <f>SUM(L156:L157)</f>
        <v>18765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18765</v>
      </c>
      <c r="J156" s="135">
        <v>18765</v>
      </c>
      <c r="K156" s="135">
        <v>18765</v>
      </c>
      <c r="L156" s="135">
        <v>18765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1831597</v>
      </c>
      <c r="J368" s="130">
        <f>SUM(J34+J184)</f>
        <v>1831597</v>
      </c>
      <c r="K368" s="130">
        <f>SUM(K34+K184)</f>
        <v>1831597</v>
      </c>
      <c r="L368" s="130">
        <f>SUM(L34+L184)</f>
        <v>1831597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05FD-17B5-473E-8A14-C194378D8B5F}">
  <sheetPr>
    <pageSetUpPr fitToPage="1"/>
  </sheetPr>
  <dimension ref="A1:S374"/>
  <sheetViews>
    <sheetView topLeftCell="A37" workbookViewId="0">
      <selection activeCell="T43" sqref="T43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244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249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250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39300</v>
      </c>
      <c r="J34" s="115">
        <f>SUM(J35+J46+J65+J86+J93+J113+J139+J158+J168)</f>
        <v>39300</v>
      </c>
      <c r="K34" s="116">
        <f>SUM(K35+K46+K65+K86+K93+K113+K139+K158+K168)</f>
        <v>39300</v>
      </c>
      <c r="L34" s="115">
        <f>SUM(L35+L46+L65+L86+L93+L113+L139+L158+L168)</f>
        <v>39300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39300</v>
      </c>
      <c r="J35" s="115">
        <f>SUM(J36+J42)</f>
        <v>39300</v>
      </c>
      <c r="K35" s="117">
        <f>SUM(K36+K42)</f>
        <v>39300</v>
      </c>
      <c r="L35" s="118">
        <f>SUM(L36+L42)</f>
        <v>39300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38700</v>
      </c>
      <c r="J36" s="115">
        <f>SUM(J37)</f>
        <v>38700</v>
      </c>
      <c r="K36" s="116">
        <f>SUM(K37)</f>
        <v>38700</v>
      </c>
      <c r="L36" s="115">
        <f>SUM(L37)</f>
        <v>38700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38700</v>
      </c>
      <c r="J37" s="115">
        <f t="shared" ref="J37:L38" si="0">SUM(J38)</f>
        <v>38700</v>
      </c>
      <c r="K37" s="115">
        <f t="shared" si="0"/>
        <v>38700</v>
      </c>
      <c r="L37" s="115">
        <f t="shared" si="0"/>
        <v>38700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38700</v>
      </c>
      <c r="J38" s="116">
        <f t="shared" si="0"/>
        <v>38700</v>
      </c>
      <c r="K38" s="116">
        <f t="shared" si="0"/>
        <v>38700</v>
      </c>
      <c r="L38" s="116">
        <f t="shared" si="0"/>
        <v>38700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38700</v>
      </c>
      <c r="J39" s="120">
        <v>38700</v>
      </c>
      <c r="K39" s="120">
        <v>38700</v>
      </c>
      <c r="L39" s="120">
        <v>38700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600</v>
      </c>
      <c r="J42" s="115">
        <f t="shared" si="1"/>
        <v>600</v>
      </c>
      <c r="K42" s="116">
        <f t="shared" si="1"/>
        <v>600</v>
      </c>
      <c r="L42" s="115">
        <f t="shared" si="1"/>
        <v>600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600</v>
      </c>
      <c r="J43" s="115">
        <f t="shared" si="1"/>
        <v>600</v>
      </c>
      <c r="K43" s="115">
        <f t="shared" si="1"/>
        <v>600</v>
      </c>
      <c r="L43" s="115">
        <f t="shared" si="1"/>
        <v>600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600</v>
      </c>
      <c r="J44" s="115">
        <f t="shared" si="1"/>
        <v>600</v>
      </c>
      <c r="K44" s="115">
        <f t="shared" si="1"/>
        <v>600</v>
      </c>
      <c r="L44" s="115">
        <f t="shared" si="1"/>
        <v>600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600</v>
      </c>
      <c r="J45" s="120">
        <v>600</v>
      </c>
      <c r="K45" s="120">
        <v>600</v>
      </c>
      <c r="L45" s="120">
        <v>600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39300</v>
      </c>
      <c r="J368" s="130">
        <f>SUM(J34+J184)</f>
        <v>39300</v>
      </c>
      <c r="K368" s="130">
        <f>SUM(K34+K184)</f>
        <v>39300</v>
      </c>
      <c r="L368" s="130">
        <f>SUM(L34+L184)</f>
        <v>39300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221-DC12-4D81-999C-6E550F1B6D3C}">
  <sheetPr>
    <pageSetUpPr fitToPage="1"/>
  </sheetPr>
  <dimension ref="A1:S374"/>
  <sheetViews>
    <sheetView topLeftCell="A48" workbookViewId="0">
      <selection activeCell="T64" sqref="T64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251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252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102900</v>
      </c>
      <c r="J34" s="115">
        <f>SUM(J35+J46+J65+J86+J93+J113+J139+J158+J168)</f>
        <v>102900</v>
      </c>
      <c r="K34" s="116">
        <f>SUM(K35+K46+K65+K86+K93+K113+K139+K158+K168)</f>
        <v>99701.56</v>
      </c>
      <c r="L34" s="115">
        <f>SUM(L35+L46+L65+L86+L93+L113+L139+L158+L168)</f>
        <v>99701.56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16500</v>
      </c>
      <c r="J35" s="115">
        <f>SUM(J36+J42)</f>
        <v>16500</v>
      </c>
      <c r="K35" s="117">
        <f>SUM(K36+K42)</f>
        <v>13301.56</v>
      </c>
      <c r="L35" s="118">
        <f>SUM(L36+L42)</f>
        <v>13301.56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16200</v>
      </c>
      <c r="J36" s="115">
        <f>SUM(J37)</f>
        <v>16200</v>
      </c>
      <c r="K36" s="116">
        <f>SUM(K37)</f>
        <v>13001.56</v>
      </c>
      <c r="L36" s="115">
        <f>SUM(L37)</f>
        <v>13001.56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16200</v>
      </c>
      <c r="J37" s="115">
        <f t="shared" ref="J37:L38" si="0">SUM(J38)</f>
        <v>16200</v>
      </c>
      <c r="K37" s="115">
        <f t="shared" si="0"/>
        <v>13001.56</v>
      </c>
      <c r="L37" s="115">
        <f t="shared" si="0"/>
        <v>13001.56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16200</v>
      </c>
      <c r="J38" s="116">
        <f t="shared" si="0"/>
        <v>16200</v>
      </c>
      <c r="K38" s="116">
        <f t="shared" si="0"/>
        <v>13001.56</v>
      </c>
      <c r="L38" s="116">
        <f t="shared" si="0"/>
        <v>13001.56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16200</v>
      </c>
      <c r="J39" s="120">
        <v>16200</v>
      </c>
      <c r="K39" s="120">
        <v>13001.56</v>
      </c>
      <c r="L39" s="120">
        <v>13001.56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300</v>
      </c>
      <c r="J42" s="115">
        <f t="shared" si="1"/>
        <v>300</v>
      </c>
      <c r="K42" s="116">
        <f t="shared" si="1"/>
        <v>300</v>
      </c>
      <c r="L42" s="115">
        <f t="shared" si="1"/>
        <v>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300</v>
      </c>
      <c r="J43" s="115">
        <f t="shared" si="1"/>
        <v>300</v>
      </c>
      <c r="K43" s="115">
        <f t="shared" si="1"/>
        <v>300</v>
      </c>
      <c r="L43" s="115">
        <f t="shared" si="1"/>
        <v>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300</v>
      </c>
      <c r="J44" s="115">
        <f t="shared" si="1"/>
        <v>300</v>
      </c>
      <c r="K44" s="115">
        <f t="shared" si="1"/>
        <v>300</v>
      </c>
      <c r="L44" s="115">
        <f t="shared" si="1"/>
        <v>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300</v>
      </c>
      <c r="J45" s="120">
        <v>300</v>
      </c>
      <c r="K45" s="120">
        <v>300</v>
      </c>
      <c r="L45" s="120">
        <v>300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86400</v>
      </c>
      <c r="J46" s="123">
        <f t="shared" si="2"/>
        <v>86400</v>
      </c>
      <c r="K46" s="122">
        <f t="shared" si="2"/>
        <v>86400</v>
      </c>
      <c r="L46" s="122">
        <f t="shared" si="2"/>
        <v>86400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86400</v>
      </c>
      <c r="J47" s="116">
        <f t="shared" si="2"/>
        <v>86400</v>
      </c>
      <c r="K47" s="115">
        <f t="shared" si="2"/>
        <v>86400</v>
      </c>
      <c r="L47" s="116">
        <f t="shared" si="2"/>
        <v>86400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86400</v>
      </c>
      <c r="J48" s="116">
        <f t="shared" si="2"/>
        <v>86400</v>
      </c>
      <c r="K48" s="118">
        <f t="shared" si="2"/>
        <v>86400</v>
      </c>
      <c r="L48" s="118">
        <f t="shared" si="2"/>
        <v>86400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86400</v>
      </c>
      <c r="J49" s="124">
        <f>SUM(J50:J64)</f>
        <v>86400</v>
      </c>
      <c r="K49" s="125">
        <f>SUM(K50:K64)</f>
        <v>86400</v>
      </c>
      <c r="L49" s="125">
        <f>SUM(L50:L64)</f>
        <v>86400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81000</v>
      </c>
      <c r="J50" s="120">
        <v>81000</v>
      </c>
      <c r="K50" s="120">
        <v>81000</v>
      </c>
      <c r="L50" s="120">
        <v>81000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2000</v>
      </c>
      <c r="J58" s="120">
        <v>2000</v>
      </c>
      <c r="K58" s="120">
        <v>2000</v>
      </c>
      <c r="L58" s="120">
        <v>2000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3400</v>
      </c>
      <c r="J64" s="120">
        <v>3400</v>
      </c>
      <c r="K64" s="120">
        <v>3400</v>
      </c>
      <c r="L64" s="120">
        <v>3400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102900</v>
      </c>
      <c r="J368" s="130">
        <f>SUM(J34+J184)</f>
        <v>102900</v>
      </c>
      <c r="K368" s="130">
        <f>SUM(K34+K184)</f>
        <v>99701.56</v>
      </c>
      <c r="L368" s="130">
        <f>SUM(L34+L184)</f>
        <v>99701.56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50C-FAC9-436D-A818-4F5A54B7A037}">
  <sheetPr>
    <pageSetUpPr fitToPage="1"/>
  </sheetPr>
  <dimension ref="A1:S374"/>
  <sheetViews>
    <sheetView topLeftCell="A42" workbookViewId="0">
      <selection activeCell="S370" sqref="S370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231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253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254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19300</v>
      </c>
      <c r="J34" s="115">
        <f>SUM(J35+J46+J65+J86+J93+J113+J139+J158+J168)</f>
        <v>19300</v>
      </c>
      <c r="K34" s="116">
        <f>SUM(K35+K46+K65+K86+K93+K113+K139+K158+K168)</f>
        <v>19300</v>
      </c>
      <c r="L34" s="115">
        <f>SUM(L35+L46+L65+L86+L93+L113+L139+L158+L168)</f>
        <v>19300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19300</v>
      </c>
      <c r="J35" s="115">
        <f>SUM(J36+J42)</f>
        <v>19300</v>
      </c>
      <c r="K35" s="117">
        <f>SUM(K36+K42)</f>
        <v>19300</v>
      </c>
      <c r="L35" s="118">
        <f>SUM(L36+L42)</f>
        <v>19300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19000</v>
      </c>
      <c r="J36" s="115">
        <f>SUM(J37)</f>
        <v>19000</v>
      </c>
      <c r="K36" s="116">
        <f>SUM(K37)</f>
        <v>19000</v>
      </c>
      <c r="L36" s="115">
        <f>SUM(L37)</f>
        <v>19000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19000</v>
      </c>
      <c r="J37" s="115">
        <f t="shared" ref="J37:L38" si="0">SUM(J38)</f>
        <v>19000</v>
      </c>
      <c r="K37" s="115">
        <f t="shared" si="0"/>
        <v>19000</v>
      </c>
      <c r="L37" s="115">
        <f t="shared" si="0"/>
        <v>19000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19000</v>
      </c>
      <c r="J38" s="116">
        <f t="shared" si="0"/>
        <v>19000</v>
      </c>
      <c r="K38" s="116">
        <f t="shared" si="0"/>
        <v>19000</v>
      </c>
      <c r="L38" s="116">
        <f t="shared" si="0"/>
        <v>19000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19000</v>
      </c>
      <c r="J39" s="120">
        <v>19000</v>
      </c>
      <c r="K39" s="120">
        <v>19000</v>
      </c>
      <c r="L39" s="120">
        <v>19000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300</v>
      </c>
      <c r="J42" s="115">
        <f t="shared" si="1"/>
        <v>300</v>
      </c>
      <c r="K42" s="116">
        <f t="shared" si="1"/>
        <v>300</v>
      </c>
      <c r="L42" s="115">
        <f t="shared" si="1"/>
        <v>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300</v>
      </c>
      <c r="J43" s="115">
        <f t="shared" si="1"/>
        <v>300</v>
      </c>
      <c r="K43" s="115">
        <f t="shared" si="1"/>
        <v>300</v>
      </c>
      <c r="L43" s="115">
        <f t="shared" si="1"/>
        <v>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300</v>
      </c>
      <c r="J44" s="115">
        <f t="shared" si="1"/>
        <v>300</v>
      </c>
      <c r="K44" s="115">
        <f t="shared" si="1"/>
        <v>300</v>
      </c>
      <c r="L44" s="115">
        <f t="shared" si="1"/>
        <v>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300</v>
      </c>
      <c r="J45" s="120">
        <v>300</v>
      </c>
      <c r="K45" s="120">
        <v>300</v>
      </c>
      <c r="L45" s="120">
        <v>300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19300</v>
      </c>
      <c r="J368" s="130">
        <f>SUM(J34+J184)</f>
        <v>19300</v>
      </c>
      <c r="K368" s="130">
        <f>SUM(K34+K184)</f>
        <v>19300</v>
      </c>
      <c r="L368" s="130">
        <f>SUM(L34+L184)</f>
        <v>19300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8D06-25A8-4464-97A0-B4BE325C9991}">
  <sheetPr>
    <pageSetUpPr fitToPage="1"/>
  </sheetPr>
  <dimension ref="A1:S374"/>
  <sheetViews>
    <sheetView topLeftCell="A34" workbookViewId="0">
      <selection activeCell="T39" sqref="T39"/>
    </sheetView>
  </sheetViews>
  <sheetFormatPr defaultRowHeight="15"/>
  <cols>
    <col min="1" max="4" width="2" style="36" customWidth="1"/>
    <col min="5" max="5" width="2.140625" style="36" customWidth="1"/>
    <col min="6" max="6" width="3" style="15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2" t="s">
        <v>0</v>
      </c>
      <c r="K1" s="152"/>
      <c r="L1" s="152"/>
      <c r="M1" s="16"/>
      <c r="N1" s="152"/>
      <c r="O1" s="152"/>
    </row>
    <row r="2" spans="1:15">
      <c r="H2" s="3"/>
      <c r="I2" s="22"/>
      <c r="J2" s="152" t="s">
        <v>1</v>
      </c>
      <c r="K2" s="152"/>
      <c r="L2" s="152"/>
      <c r="M2" s="16"/>
      <c r="N2" s="152"/>
      <c r="O2" s="152"/>
    </row>
    <row r="3" spans="1:15">
      <c r="H3" s="23"/>
      <c r="I3" s="3"/>
      <c r="J3" s="152" t="s">
        <v>2</v>
      </c>
      <c r="K3" s="152"/>
      <c r="L3" s="152"/>
      <c r="M3" s="16"/>
      <c r="N3" s="152"/>
      <c r="O3" s="152"/>
    </row>
    <row r="4" spans="1:15">
      <c r="G4" s="4" t="s">
        <v>3</v>
      </c>
      <c r="H4" s="3"/>
      <c r="I4" s="22"/>
      <c r="J4" s="152" t="s">
        <v>4</v>
      </c>
      <c r="K4" s="152"/>
      <c r="L4" s="152"/>
      <c r="M4" s="16"/>
      <c r="N4" s="152"/>
      <c r="O4" s="152"/>
    </row>
    <row r="5" spans="1:15">
      <c r="H5" s="3"/>
      <c r="I5" s="22"/>
      <c r="J5" s="152" t="s">
        <v>5</v>
      </c>
      <c r="K5" s="152"/>
      <c r="L5" s="152"/>
      <c r="M5" s="16"/>
      <c r="N5" s="152"/>
      <c r="O5" s="152"/>
    </row>
    <row r="6" spans="1:15" ht="6" customHeight="1">
      <c r="H6" s="3"/>
      <c r="I6" s="22"/>
      <c r="J6" s="152"/>
      <c r="K6" s="152"/>
      <c r="L6" s="152"/>
      <c r="M6" s="16"/>
      <c r="N6" s="152"/>
      <c r="O6" s="152"/>
    </row>
    <row r="7" spans="1:15" ht="30" customHeight="1">
      <c r="A7" s="513" t="s">
        <v>6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514" t="s">
        <v>7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16"/>
    </row>
    <row r="10" spans="1:15">
      <c r="A10" s="515" t="s">
        <v>8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16"/>
    </row>
    <row r="11" spans="1:15" ht="7.5" customHeight="1">
      <c r="A11" s="28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6"/>
    </row>
    <row r="12" spans="1:15" ht="15.75" customHeight="1">
      <c r="A12" s="28"/>
      <c r="B12" s="152"/>
      <c r="C12" s="152"/>
      <c r="D12" s="152"/>
      <c r="E12" s="152"/>
      <c r="F12" s="152"/>
      <c r="G12" s="520" t="s">
        <v>9</v>
      </c>
      <c r="H12" s="520"/>
      <c r="I12" s="520"/>
      <c r="J12" s="520"/>
      <c r="K12" s="520"/>
      <c r="L12" s="152"/>
      <c r="M12" s="16"/>
    </row>
    <row r="13" spans="1:15" ht="15.75" customHeight="1">
      <c r="A13" s="521" t="s">
        <v>10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16"/>
    </row>
    <row r="14" spans="1:15" ht="12" customHeight="1">
      <c r="G14" s="522" t="s">
        <v>11</v>
      </c>
      <c r="H14" s="522"/>
      <c r="I14" s="522"/>
      <c r="J14" s="522"/>
      <c r="K14" s="522"/>
      <c r="M14" s="16"/>
    </row>
    <row r="15" spans="1:15">
      <c r="G15" s="515" t="s">
        <v>12</v>
      </c>
      <c r="H15" s="515"/>
      <c r="I15" s="515"/>
      <c r="J15" s="515"/>
      <c r="K15" s="515"/>
    </row>
    <row r="16" spans="1:15" ht="15.75" customHeight="1">
      <c r="B16" s="521" t="s">
        <v>13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</row>
    <row r="17" spans="1:13" ht="7.5" customHeight="1"/>
    <row r="18" spans="1:13">
      <c r="G18" s="522" t="s">
        <v>244</v>
      </c>
      <c r="H18" s="522"/>
      <c r="I18" s="522"/>
      <c r="J18" s="522"/>
      <c r="K18" s="522"/>
    </row>
    <row r="19" spans="1:13">
      <c r="G19" s="523" t="s">
        <v>14</v>
      </c>
      <c r="H19" s="523"/>
      <c r="I19" s="523"/>
      <c r="J19" s="523"/>
      <c r="K19" s="523"/>
    </row>
    <row r="20" spans="1:13" ht="6.75" customHeight="1">
      <c r="G20" s="152"/>
      <c r="H20" s="152"/>
      <c r="I20" s="152"/>
      <c r="J20" s="152"/>
      <c r="K20" s="152"/>
    </row>
    <row r="21" spans="1:13">
      <c r="B21" s="22"/>
      <c r="C21" s="22"/>
      <c r="D21" s="22"/>
      <c r="E21" s="527" t="s">
        <v>234</v>
      </c>
      <c r="F21" s="527"/>
      <c r="G21" s="527"/>
      <c r="H21" s="527"/>
      <c r="I21" s="527"/>
      <c r="J21" s="527"/>
      <c r="K21" s="527"/>
      <c r="L21" s="22"/>
    </row>
    <row r="22" spans="1:13" ht="15" customHeight="1">
      <c r="A22" s="525" t="s">
        <v>15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2"/>
      <c r="F25" s="151"/>
      <c r="I25" s="34"/>
      <c r="J25" s="34"/>
      <c r="K25" s="35" t="s">
        <v>18</v>
      </c>
      <c r="L25" s="32"/>
      <c r="M25" s="30"/>
    </row>
    <row r="26" spans="1:13">
      <c r="A26" s="526" t="s">
        <v>235</v>
      </c>
      <c r="B26" s="526"/>
      <c r="C26" s="526"/>
      <c r="D26" s="526"/>
      <c r="E26" s="526"/>
      <c r="F26" s="526"/>
      <c r="G26" s="526"/>
      <c r="H26" s="526"/>
      <c r="I26" s="526"/>
      <c r="K26" s="35" t="s">
        <v>19</v>
      </c>
      <c r="L26" s="37" t="s">
        <v>20</v>
      </c>
      <c r="M26" s="30"/>
    </row>
    <row r="27" spans="1:13" ht="29.1" customHeight="1">
      <c r="A27" s="526" t="s">
        <v>239</v>
      </c>
      <c r="B27" s="526"/>
      <c r="C27" s="526"/>
      <c r="D27" s="526"/>
      <c r="E27" s="526"/>
      <c r="F27" s="526"/>
      <c r="G27" s="526"/>
      <c r="H27" s="526"/>
      <c r="I27" s="526"/>
      <c r="J27" s="14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255</v>
      </c>
      <c r="I28" s="103"/>
      <c r="J28" s="42"/>
      <c r="K28" s="32"/>
      <c r="L28" s="32"/>
      <c r="M28" s="30"/>
    </row>
    <row r="29" spans="1:13">
      <c r="F29" s="36"/>
      <c r="G29" s="519" t="s">
        <v>24</v>
      </c>
      <c r="H29" s="519"/>
      <c r="I29" s="114" t="s">
        <v>236</v>
      </c>
      <c r="J29" s="43" t="s">
        <v>237</v>
      </c>
      <c r="K29" s="32" t="s">
        <v>238</v>
      </c>
      <c r="L29" s="32" t="s">
        <v>238</v>
      </c>
      <c r="M29" s="30"/>
    </row>
    <row r="30" spans="1:13">
      <c r="A30" s="494" t="s">
        <v>256</v>
      </c>
      <c r="B30" s="494"/>
      <c r="C30" s="494"/>
      <c r="D30" s="494"/>
      <c r="E30" s="494"/>
      <c r="F30" s="494"/>
      <c r="G30" s="494"/>
      <c r="H30" s="494"/>
      <c r="I30" s="494"/>
      <c r="J30" s="44"/>
      <c r="K30" s="44"/>
      <c r="L30" s="45" t="s">
        <v>25</v>
      </c>
      <c r="M30" s="46"/>
    </row>
    <row r="31" spans="1:13" ht="27" customHeight="1">
      <c r="A31" s="497" t="s">
        <v>26</v>
      </c>
      <c r="B31" s="498"/>
      <c r="C31" s="498"/>
      <c r="D31" s="498"/>
      <c r="E31" s="498"/>
      <c r="F31" s="498"/>
      <c r="G31" s="501" t="s">
        <v>27</v>
      </c>
      <c r="H31" s="503" t="s">
        <v>28</v>
      </c>
      <c r="I31" s="505" t="s">
        <v>29</v>
      </c>
      <c r="J31" s="506"/>
      <c r="K31" s="507" t="s">
        <v>30</v>
      </c>
      <c r="L31" s="509" t="s">
        <v>31</v>
      </c>
      <c r="M31" s="46"/>
    </row>
    <row r="32" spans="1:13" ht="58.5" customHeight="1">
      <c r="A32" s="499"/>
      <c r="B32" s="500"/>
      <c r="C32" s="500"/>
      <c r="D32" s="500"/>
      <c r="E32" s="500"/>
      <c r="F32" s="500"/>
      <c r="G32" s="502"/>
      <c r="H32" s="504"/>
      <c r="I32" s="47" t="s">
        <v>32</v>
      </c>
      <c r="J32" s="48" t="s">
        <v>33</v>
      </c>
      <c r="K32" s="508"/>
      <c r="L32" s="510"/>
    </row>
    <row r="33" spans="1:15">
      <c r="A33" s="516" t="s">
        <v>34</v>
      </c>
      <c r="B33" s="517"/>
      <c r="C33" s="517"/>
      <c r="D33" s="517"/>
      <c r="E33" s="517"/>
      <c r="F33" s="518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2480</v>
      </c>
      <c r="J34" s="115">
        <f>SUM(J35+J46+J65+J86+J93+J113+J139+J158+J168)</f>
        <v>2480</v>
      </c>
      <c r="K34" s="116">
        <f>SUM(K35+K46+K65+K86+K93+K113+K139+K158+K168)</f>
        <v>2480</v>
      </c>
      <c r="L34" s="115">
        <f>SUM(L35+L46+L65+L86+L93+L113+L139+L158+L168)</f>
        <v>2480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2480</v>
      </c>
      <c r="J35" s="115">
        <f>SUM(J36+J42)</f>
        <v>2480</v>
      </c>
      <c r="K35" s="117">
        <f>SUM(K36+K42)</f>
        <v>2480</v>
      </c>
      <c r="L35" s="118">
        <f>SUM(L36+L42)</f>
        <v>2480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2445</v>
      </c>
      <c r="J36" s="115">
        <f>SUM(J37)</f>
        <v>2445</v>
      </c>
      <c r="K36" s="116">
        <f>SUM(K37)</f>
        <v>2445</v>
      </c>
      <c r="L36" s="115">
        <f>SUM(L37)</f>
        <v>2445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2445</v>
      </c>
      <c r="J37" s="115">
        <f t="shared" ref="J37:L38" si="0">SUM(J38)</f>
        <v>2445</v>
      </c>
      <c r="K37" s="115">
        <f t="shared" si="0"/>
        <v>2445</v>
      </c>
      <c r="L37" s="115">
        <f t="shared" si="0"/>
        <v>2445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2445</v>
      </c>
      <c r="J38" s="116">
        <f t="shared" si="0"/>
        <v>2445</v>
      </c>
      <c r="K38" s="116">
        <f t="shared" si="0"/>
        <v>2445</v>
      </c>
      <c r="L38" s="116">
        <f t="shared" si="0"/>
        <v>2445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2445</v>
      </c>
      <c r="J39" s="120">
        <v>2445</v>
      </c>
      <c r="K39" s="120">
        <v>2445</v>
      </c>
      <c r="L39" s="120">
        <v>2445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35</v>
      </c>
      <c r="J42" s="115">
        <f t="shared" si="1"/>
        <v>35</v>
      </c>
      <c r="K42" s="116">
        <f t="shared" si="1"/>
        <v>35</v>
      </c>
      <c r="L42" s="115">
        <f t="shared" si="1"/>
        <v>35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35</v>
      </c>
      <c r="J43" s="115">
        <f t="shared" si="1"/>
        <v>35</v>
      </c>
      <c r="K43" s="115">
        <f t="shared" si="1"/>
        <v>35</v>
      </c>
      <c r="L43" s="115">
        <f t="shared" si="1"/>
        <v>35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35</v>
      </c>
      <c r="J44" s="115">
        <f t="shared" si="1"/>
        <v>35</v>
      </c>
      <c r="K44" s="115">
        <f t="shared" si="1"/>
        <v>35</v>
      </c>
      <c r="L44" s="115">
        <f t="shared" si="1"/>
        <v>35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35</v>
      </c>
      <c r="J45" s="120">
        <v>35</v>
      </c>
      <c r="K45" s="120">
        <v>35</v>
      </c>
      <c r="L45" s="120">
        <v>35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2480</v>
      </c>
      <c r="J368" s="130">
        <f>SUM(J34+J184)</f>
        <v>2480</v>
      </c>
      <c r="K368" s="130">
        <f>SUM(K34+K184)</f>
        <v>2480</v>
      </c>
      <c r="L368" s="130">
        <f>SUM(L34+L184)</f>
        <v>2480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5"/>
      <c r="B370" s="155"/>
      <c r="C370" s="155"/>
      <c r="D370" s="495" t="s">
        <v>223</v>
      </c>
      <c r="E370" s="495"/>
      <c r="F370" s="495"/>
      <c r="G370" s="495"/>
      <c r="H370" s="153"/>
      <c r="I370" s="111"/>
      <c r="J370" s="109"/>
      <c r="K370" s="495" t="s">
        <v>224</v>
      </c>
      <c r="L370" s="495"/>
    </row>
    <row r="371" spans="1:12" ht="18.75" customHeight="1">
      <c r="A371" s="154" t="s">
        <v>225</v>
      </c>
      <c r="B371" s="154"/>
      <c r="C371" s="154"/>
      <c r="D371" s="154"/>
      <c r="E371" s="154"/>
      <c r="F371" s="154"/>
      <c r="G371" s="154"/>
      <c r="I371" s="148" t="s">
        <v>226</v>
      </c>
      <c r="K371" s="496" t="s">
        <v>227</v>
      </c>
      <c r="L371" s="496"/>
    </row>
    <row r="372" spans="1:12" ht="15.75" customHeight="1">
      <c r="D372" s="147"/>
      <c r="I372" s="14"/>
      <c r="K372" s="14"/>
      <c r="L372" s="14"/>
    </row>
    <row r="373" spans="1:12" ht="15.75" customHeight="1">
      <c r="A373" s="512" t="s">
        <v>228</v>
      </c>
      <c r="B373" s="512"/>
      <c r="C373" s="512"/>
      <c r="D373" s="512"/>
      <c r="E373" s="512"/>
      <c r="F373" s="512"/>
      <c r="G373" s="512"/>
      <c r="I373" s="14"/>
      <c r="K373" s="495" t="s">
        <v>229</v>
      </c>
      <c r="L373" s="495"/>
    </row>
    <row r="374" spans="1:12" ht="24.75" customHeight="1">
      <c r="A374" s="511" t="s">
        <v>230</v>
      </c>
      <c r="B374" s="511"/>
      <c r="C374" s="511"/>
      <c r="D374" s="511"/>
      <c r="E374" s="511"/>
      <c r="F374" s="511"/>
      <c r="G374" s="511"/>
      <c r="H374" s="150"/>
      <c r="I374" s="15" t="s">
        <v>226</v>
      </c>
      <c r="K374" s="496" t="s">
        <v>227</v>
      </c>
      <c r="L374" s="496"/>
    </row>
  </sheetData>
  <mergeCells count="30">
    <mergeCell ref="K373:L373"/>
    <mergeCell ref="A374:G374"/>
    <mergeCell ref="K374:L374"/>
    <mergeCell ref="A373:G373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08F8-49ED-4B21-8363-FAEE4D3EC6B2}">
  <sheetPr>
    <pageSetUpPr fitToPage="1"/>
  </sheetPr>
  <dimension ref="A2:I48"/>
  <sheetViews>
    <sheetView topLeftCell="A6" workbookViewId="0">
      <selection activeCell="N16" sqref="N16"/>
    </sheetView>
  </sheetViews>
  <sheetFormatPr defaultRowHeight="15"/>
  <cols>
    <col min="1" max="1" width="6.42578125" style="264" customWidth="1"/>
    <col min="2" max="2" width="13.7109375" style="264" customWidth="1"/>
    <col min="3" max="3" width="11.5703125" style="264" customWidth="1"/>
    <col min="4" max="4" width="9.140625" style="264"/>
    <col min="5" max="5" width="7.140625" style="264" customWidth="1"/>
    <col min="6" max="6" width="13.7109375" style="264" customWidth="1"/>
    <col min="7" max="7" width="10" style="264" customWidth="1"/>
    <col min="8" max="8" width="13.5703125" style="264" customWidth="1"/>
    <col min="9" max="9" width="9.140625" style="264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37" t="s">
        <v>310</v>
      </c>
      <c r="B2" s="537"/>
      <c r="C2" s="537"/>
      <c r="D2" s="537"/>
      <c r="E2" s="537"/>
      <c r="F2" s="537"/>
      <c r="G2" s="537"/>
      <c r="H2" s="537"/>
    </row>
    <row r="3" spans="1:9">
      <c r="A3" s="538" t="s">
        <v>259</v>
      </c>
      <c r="B3" s="538"/>
      <c r="C3" s="538"/>
      <c r="D3" s="538"/>
      <c r="E3" s="538"/>
      <c r="F3" s="538"/>
      <c r="G3" s="538"/>
      <c r="H3" s="538"/>
    </row>
    <row r="6" spans="1:9">
      <c r="A6" s="539" t="s">
        <v>311</v>
      </c>
      <c r="B6" s="539"/>
      <c r="C6" s="539"/>
      <c r="D6" s="539"/>
      <c r="E6" s="539"/>
      <c r="F6" s="539"/>
      <c r="G6" s="539"/>
      <c r="H6" s="539"/>
    </row>
    <row r="9" spans="1:9" ht="15" customHeight="1">
      <c r="A9" s="540" t="s">
        <v>312</v>
      </c>
      <c r="B9" s="540"/>
      <c r="C9" s="540"/>
      <c r="D9" s="540"/>
      <c r="E9" s="540"/>
      <c r="F9" s="540"/>
      <c r="G9" s="540"/>
      <c r="H9" s="540"/>
      <c r="I9"/>
    </row>
    <row r="10" spans="1:9">
      <c r="D10" s="227"/>
    </row>
    <row r="11" spans="1:9">
      <c r="C11" s="539" t="s">
        <v>313</v>
      </c>
      <c r="D11" s="539"/>
      <c r="E11" s="539"/>
      <c r="F11" s="539"/>
    </row>
    <row r="12" spans="1:9">
      <c r="B12" s="541" t="s">
        <v>314</v>
      </c>
      <c r="C12" s="541"/>
      <c r="D12" s="541"/>
      <c r="E12" s="541"/>
      <c r="F12" s="541"/>
      <c r="G12" s="541"/>
    </row>
    <row r="14" spans="1:9" ht="15" customHeight="1">
      <c r="A14" s="529" t="s">
        <v>315</v>
      </c>
      <c r="B14" s="529"/>
      <c r="C14" s="228" t="s">
        <v>316</v>
      </c>
      <c r="D14" s="229"/>
      <c r="E14" s="229"/>
      <c r="F14" s="229"/>
      <c r="G14" s="229"/>
      <c r="H14" s="229"/>
      <c r="I14"/>
    </row>
    <row r="15" spans="1:9">
      <c r="A15" s="542" t="s">
        <v>317</v>
      </c>
      <c r="B15" s="542"/>
      <c r="C15" s="542"/>
      <c r="D15" s="542"/>
      <c r="E15" s="542"/>
      <c r="F15" s="542"/>
      <c r="G15" s="542"/>
      <c r="H15" s="542"/>
    </row>
    <row r="16" spans="1:9" ht="27.95" customHeight="1">
      <c r="A16" s="239" t="s">
        <v>318</v>
      </c>
      <c r="B16" s="239" t="s">
        <v>319</v>
      </c>
      <c r="C16" s="543" t="s">
        <v>320</v>
      </c>
      <c r="D16" s="544"/>
      <c r="E16" s="545"/>
      <c r="F16" s="239" t="s">
        <v>321</v>
      </c>
      <c r="G16" s="240" t="s">
        <v>322</v>
      </c>
      <c r="H16" s="240" t="s">
        <v>323</v>
      </c>
      <c r="I16"/>
    </row>
    <row r="17" spans="1:8">
      <c r="A17" s="230">
        <v>1</v>
      </c>
      <c r="B17" s="260" t="s">
        <v>245</v>
      </c>
      <c r="C17" s="531" t="s">
        <v>324</v>
      </c>
      <c r="D17" s="531"/>
      <c r="E17" s="531"/>
      <c r="F17" s="261" t="s">
        <v>329</v>
      </c>
      <c r="G17" s="262">
        <v>1</v>
      </c>
      <c r="H17" s="263">
        <v>22100</v>
      </c>
    </row>
    <row r="18" spans="1:8">
      <c r="A18" s="230">
        <v>2</v>
      </c>
      <c r="B18" s="260" t="s">
        <v>245</v>
      </c>
      <c r="C18" s="531" t="s">
        <v>325</v>
      </c>
      <c r="D18" s="531"/>
      <c r="E18" s="531"/>
      <c r="F18" s="261" t="s">
        <v>329</v>
      </c>
      <c r="G18" s="262">
        <v>1</v>
      </c>
      <c r="H18" s="263">
        <v>25958.2</v>
      </c>
    </row>
    <row r="19" spans="1:8">
      <c r="A19" s="230">
        <v>3</v>
      </c>
      <c r="B19" s="260" t="s">
        <v>245</v>
      </c>
      <c r="C19" s="531" t="s">
        <v>326</v>
      </c>
      <c r="D19" s="531"/>
      <c r="E19" s="531"/>
      <c r="F19" s="261" t="s">
        <v>329</v>
      </c>
      <c r="G19" s="262">
        <v>1</v>
      </c>
      <c r="H19" s="263">
        <v>17241.8</v>
      </c>
    </row>
    <row r="20" spans="1:8">
      <c r="A20" s="230"/>
      <c r="B20" s="260"/>
      <c r="C20" s="532" t="s">
        <v>327</v>
      </c>
      <c r="D20" s="532"/>
      <c r="E20" s="532"/>
      <c r="F20" s="235" t="s">
        <v>329</v>
      </c>
      <c r="G20" s="236">
        <v>1</v>
      </c>
      <c r="H20" s="237">
        <f>0+H17+H18+H19</f>
        <v>65300</v>
      </c>
    </row>
    <row r="21" spans="1:8">
      <c r="A21" s="230">
        <v>4</v>
      </c>
      <c r="B21" s="260" t="s">
        <v>247</v>
      </c>
      <c r="C21" s="531" t="s">
        <v>326</v>
      </c>
      <c r="D21" s="531"/>
      <c r="E21" s="531"/>
      <c r="F21" s="261" t="s">
        <v>329</v>
      </c>
      <c r="G21" s="262">
        <v>1</v>
      </c>
      <c r="H21" s="263">
        <v>1831597</v>
      </c>
    </row>
    <row r="22" spans="1:8">
      <c r="A22" s="230"/>
      <c r="B22" s="260"/>
      <c r="C22" s="532" t="s">
        <v>327</v>
      </c>
      <c r="D22" s="532"/>
      <c r="E22" s="532"/>
      <c r="F22" s="235" t="s">
        <v>329</v>
      </c>
      <c r="G22" s="236">
        <v>1</v>
      </c>
      <c r="H22" s="237">
        <f>0+H21</f>
        <v>1831597</v>
      </c>
    </row>
    <row r="23" spans="1:8">
      <c r="A23" s="230">
        <v>5</v>
      </c>
      <c r="B23" s="260" t="s">
        <v>249</v>
      </c>
      <c r="C23" s="531" t="s">
        <v>326</v>
      </c>
      <c r="D23" s="531"/>
      <c r="E23" s="531"/>
      <c r="F23" s="261" t="s">
        <v>329</v>
      </c>
      <c r="G23" s="262">
        <v>1</v>
      </c>
      <c r="H23" s="263">
        <v>39300</v>
      </c>
    </row>
    <row r="24" spans="1:8">
      <c r="A24" s="230"/>
      <c r="B24" s="260"/>
      <c r="C24" s="532" t="s">
        <v>327</v>
      </c>
      <c r="D24" s="532"/>
      <c r="E24" s="532"/>
      <c r="F24" s="235" t="s">
        <v>329</v>
      </c>
      <c r="G24" s="236">
        <v>1</v>
      </c>
      <c r="H24" s="237">
        <f>0+H23</f>
        <v>39300</v>
      </c>
    </row>
    <row r="25" spans="1:8">
      <c r="A25" s="230">
        <v>6</v>
      </c>
      <c r="B25" s="260" t="s">
        <v>232</v>
      </c>
      <c r="C25" s="531" t="s">
        <v>324</v>
      </c>
      <c r="D25" s="531"/>
      <c r="E25" s="531"/>
      <c r="F25" s="261" t="s">
        <v>329</v>
      </c>
      <c r="G25" s="262">
        <v>1</v>
      </c>
      <c r="H25" s="263">
        <v>31150</v>
      </c>
    </row>
    <row r="26" spans="1:8">
      <c r="A26" s="230">
        <v>7</v>
      </c>
      <c r="B26" s="260" t="s">
        <v>232</v>
      </c>
      <c r="C26" s="531" t="s">
        <v>325</v>
      </c>
      <c r="D26" s="531"/>
      <c r="E26" s="531"/>
      <c r="F26" s="261" t="s">
        <v>329</v>
      </c>
      <c r="G26" s="262">
        <v>1</v>
      </c>
      <c r="H26" s="263">
        <v>40622.9</v>
      </c>
    </row>
    <row r="27" spans="1:8">
      <c r="A27" s="230">
        <v>8</v>
      </c>
      <c r="B27" s="260" t="s">
        <v>232</v>
      </c>
      <c r="C27" s="531" t="s">
        <v>326</v>
      </c>
      <c r="D27" s="531"/>
      <c r="E27" s="531"/>
      <c r="F27" s="261" t="s">
        <v>329</v>
      </c>
      <c r="G27" s="262">
        <v>1</v>
      </c>
      <c r="H27" s="263">
        <v>760859.5</v>
      </c>
    </row>
    <row r="28" spans="1:8">
      <c r="A28" s="230"/>
      <c r="B28" s="260"/>
      <c r="C28" s="532" t="s">
        <v>327</v>
      </c>
      <c r="D28" s="532"/>
      <c r="E28" s="532"/>
      <c r="F28" s="235" t="s">
        <v>329</v>
      </c>
      <c r="G28" s="236">
        <v>1</v>
      </c>
      <c r="H28" s="237">
        <f>0+H25+H26+H27</f>
        <v>832632.4</v>
      </c>
    </row>
    <row r="29" spans="1:8">
      <c r="A29" s="230">
        <v>9</v>
      </c>
      <c r="B29" s="260" t="s">
        <v>232</v>
      </c>
      <c r="C29" s="531" t="s">
        <v>324</v>
      </c>
      <c r="D29" s="531"/>
      <c r="E29" s="531"/>
      <c r="F29" s="261" t="s">
        <v>330</v>
      </c>
      <c r="G29" s="262">
        <v>1</v>
      </c>
      <c r="H29" s="263">
        <v>8596.14</v>
      </c>
    </row>
    <row r="30" spans="1:8">
      <c r="A30" s="230"/>
      <c r="B30" s="260"/>
      <c r="C30" s="532" t="s">
        <v>327</v>
      </c>
      <c r="D30" s="532"/>
      <c r="E30" s="532"/>
      <c r="F30" s="235" t="s">
        <v>330</v>
      </c>
      <c r="G30" s="236">
        <v>1</v>
      </c>
      <c r="H30" s="237">
        <f>0+H29</f>
        <v>8596.14</v>
      </c>
    </row>
    <row r="31" spans="1:8">
      <c r="A31" s="230">
        <v>10</v>
      </c>
      <c r="B31" s="260" t="s">
        <v>253</v>
      </c>
      <c r="C31" s="531" t="s">
        <v>326</v>
      </c>
      <c r="D31" s="531"/>
      <c r="E31" s="531"/>
      <c r="F31" s="261" t="s">
        <v>329</v>
      </c>
      <c r="G31" s="262">
        <v>1</v>
      </c>
      <c r="H31" s="263">
        <v>19300</v>
      </c>
    </row>
    <row r="32" spans="1:8">
      <c r="A32" s="230"/>
      <c r="B32" s="260"/>
      <c r="C32" s="532" t="s">
        <v>327</v>
      </c>
      <c r="D32" s="532"/>
      <c r="E32" s="532"/>
      <c r="F32" s="235" t="s">
        <v>329</v>
      </c>
      <c r="G32" s="236">
        <v>1</v>
      </c>
      <c r="H32" s="237">
        <f>0+H31</f>
        <v>19300</v>
      </c>
    </row>
    <row r="33" spans="1:8">
      <c r="A33" s="230">
        <v>11</v>
      </c>
      <c r="B33" s="260" t="s">
        <v>255</v>
      </c>
      <c r="C33" s="531" t="s">
        <v>326</v>
      </c>
      <c r="D33" s="531"/>
      <c r="E33" s="531"/>
      <c r="F33" s="261" t="s">
        <v>329</v>
      </c>
      <c r="G33" s="262">
        <v>1</v>
      </c>
      <c r="H33" s="263">
        <v>2480</v>
      </c>
    </row>
    <row r="34" spans="1:8">
      <c r="A34" s="230"/>
      <c r="B34" s="260"/>
      <c r="C34" s="532" t="s">
        <v>327</v>
      </c>
      <c r="D34" s="532"/>
      <c r="E34" s="532"/>
      <c r="F34" s="235" t="s">
        <v>329</v>
      </c>
      <c r="G34" s="236">
        <v>1</v>
      </c>
      <c r="H34" s="237">
        <f>0+H33</f>
        <v>2480</v>
      </c>
    </row>
    <row r="35" spans="1:8">
      <c r="A35" s="230"/>
      <c r="B35" s="260"/>
      <c r="C35" s="531"/>
      <c r="D35" s="531"/>
      <c r="E35" s="531"/>
      <c r="F35" s="261"/>
      <c r="G35" s="262"/>
      <c r="H35" s="263"/>
    </row>
    <row r="36" spans="1:8">
      <c r="A36" s="531" t="s">
        <v>331</v>
      </c>
      <c r="B36" s="531"/>
      <c r="C36" s="531"/>
      <c r="D36" s="531"/>
      <c r="E36" s="531"/>
      <c r="F36" s="533"/>
      <c r="G36" s="534"/>
      <c r="H36" s="535"/>
    </row>
    <row r="37" spans="1:8">
      <c r="A37" s="260"/>
      <c r="B37" s="260"/>
      <c r="C37" s="531"/>
      <c r="D37" s="531"/>
      <c r="E37" s="531"/>
      <c r="F37" s="261"/>
      <c r="G37" s="262"/>
      <c r="H37" s="263"/>
    </row>
    <row r="38" spans="1:8">
      <c r="A38" s="260">
        <v>1</v>
      </c>
      <c r="B38" s="260" t="s">
        <v>232</v>
      </c>
      <c r="C38" s="531" t="s">
        <v>324</v>
      </c>
      <c r="D38" s="531"/>
      <c r="E38" s="531"/>
      <c r="F38" s="261" t="s">
        <v>329</v>
      </c>
      <c r="G38" s="262">
        <v>1</v>
      </c>
      <c r="H38" s="263">
        <v>6008.88</v>
      </c>
    </row>
    <row r="39" spans="1:8">
      <c r="A39" s="260">
        <v>2</v>
      </c>
      <c r="B39" s="260" t="s">
        <v>232</v>
      </c>
      <c r="C39" s="531" t="s">
        <v>326</v>
      </c>
      <c r="D39" s="531"/>
      <c r="E39" s="531"/>
      <c r="F39" s="261" t="s">
        <v>329</v>
      </c>
      <c r="G39" s="262">
        <v>1</v>
      </c>
      <c r="H39" s="263">
        <v>505.96</v>
      </c>
    </row>
    <row r="40" spans="1:8">
      <c r="A40" s="260"/>
      <c r="B40" s="260"/>
      <c r="C40" s="532" t="s">
        <v>327</v>
      </c>
      <c r="D40" s="532"/>
      <c r="E40" s="532"/>
      <c r="F40" s="235" t="s">
        <v>329</v>
      </c>
      <c r="G40" s="236">
        <v>1</v>
      </c>
      <c r="H40" s="237">
        <f>0+H38+H39</f>
        <v>6514.84</v>
      </c>
    </row>
    <row r="41" spans="1:8">
      <c r="C41" s="536"/>
      <c r="D41" s="536"/>
      <c r="E41" s="536"/>
    </row>
    <row r="43" spans="1:8">
      <c r="A43" s="529" t="s">
        <v>223</v>
      </c>
      <c r="B43" s="529"/>
      <c r="C43" s="529"/>
      <c r="D43" s="529"/>
      <c r="E43" s="530" t="s">
        <v>224</v>
      </c>
      <c r="F43" s="530"/>
      <c r="G43" s="530"/>
      <c r="H43" s="530"/>
    </row>
    <row r="44" spans="1:8">
      <c r="E44" s="528" t="s">
        <v>328</v>
      </c>
      <c r="F44" s="528"/>
      <c r="G44" s="528"/>
      <c r="H44" s="528"/>
    </row>
    <row r="47" spans="1:8" ht="29.25" customHeight="1">
      <c r="A47" s="529" t="s">
        <v>228</v>
      </c>
      <c r="B47" s="529"/>
      <c r="C47" s="529"/>
      <c r="D47" s="529"/>
      <c r="E47" s="530" t="s">
        <v>229</v>
      </c>
      <c r="F47" s="530"/>
      <c r="G47" s="530"/>
      <c r="H47" s="530"/>
    </row>
    <row r="48" spans="1:8">
      <c r="E48" s="528" t="s">
        <v>328</v>
      </c>
      <c r="F48" s="528"/>
      <c r="G48" s="528"/>
      <c r="H48" s="528"/>
    </row>
  </sheetData>
  <mergeCells count="40">
    <mergeCell ref="E43:H43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E44:H44"/>
    <mergeCell ref="A47:D47"/>
    <mergeCell ref="E47:H47"/>
    <mergeCell ref="E48:H48"/>
    <mergeCell ref="C19:E19"/>
    <mergeCell ref="C32:E32"/>
    <mergeCell ref="C33:E33"/>
    <mergeCell ref="C34:E34"/>
    <mergeCell ref="C35:E35"/>
    <mergeCell ref="A36:H36"/>
    <mergeCell ref="C37:E37"/>
    <mergeCell ref="C39:E39"/>
    <mergeCell ref="C40:E40"/>
    <mergeCell ref="C41:E41"/>
    <mergeCell ref="C38:E38"/>
    <mergeCell ref="A43:D4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8E79-B195-4120-9DED-02D0C44EA997}">
  <sheetPr>
    <pageSetUpPr fitToPage="1"/>
  </sheetPr>
  <dimension ref="A2:I46"/>
  <sheetViews>
    <sheetView topLeftCell="A12" workbookViewId="0">
      <selection activeCell="O25" sqref="O25"/>
    </sheetView>
  </sheetViews>
  <sheetFormatPr defaultRowHeight="15"/>
  <cols>
    <col min="1" max="1" width="6.42578125" style="264" customWidth="1"/>
    <col min="2" max="2" width="13.7109375" style="264" customWidth="1"/>
    <col min="3" max="3" width="11.5703125" style="264" customWidth="1"/>
    <col min="4" max="4" width="9.140625" style="264"/>
    <col min="5" max="5" width="7.140625" style="264" customWidth="1"/>
    <col min="6" max="6" width="13.7109375" style="264" customWidth="1"/>
    <col min="7" max="7" width="10" style="264" customWidth="1"/>
    <col min="8" max="8" width="13.5703125" style="264" customWidth="1"/>
    <col min="9" max="9" width="9.140625" style="264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37" t="s">
        <v>310</v>
      </c>
      <c r="B2" s="537"/>
      <c r="C2" s="537"/>
      <c r="D2" s="537"/>
      <c r="E2" s="537"/>
      <c r="F2" s="537"/>
      <c r="G2" s="537"/>
      <c r="H2" s="537"/>
    </row>
    <row r="3" spans="1:9">
      <c r="A3" s="538" t="s">
        <v>259</v>
      </c>
      <c r="B3" s="538"/>
      <c r="C3" s="538"/>
      <c r="D3" s="538"/>
      <c r="E3" s="538"/>
      <c r="F3" s="538"/>
      <c r="G3" s="538"/>
      <c r="H3" s="538"/>
    </row>
    <row r="6" spans="1:9">
      <c r="A6" s="539" t="s">
        <v>311</v>
      </c>
      <c r="B6" s="539"/>
      <c r="C6" s="539"/>
      <c r="D6" s="539"/>
      <c r="E6" s="539"/>
      <c r="F6" s="539"/>
      <c r="G6" s="539"/>
      <c r="H6" s="539"/>
    </row>
    <row r="9" spans="1:9" ht="15" customHeight="1">
      <c r="A9" s="540" t="s">
        <v>312</v>
      </c>
      <c r="B9" s="540"/>
      <c r="C9" s="540"/>
      <c r="D9" s="540"/>
      <c r="E9" s="540"/>
      <c r="F9" s="540"/>
      <c r="G9" s="540"/>
      <c r="H9" s="540"/>
      <c r="I9"/>
    </row>
    <row r="10" spans="1:9">
      <c r="D10" s="227"/>
    </row>
    <row r="11" spans="1:9">
      <c r="C11" s="539" t="s">
        <v>313</v>
      </c>
      <c r="D11" s="539"/>
      <c r="E11" s="539"/>
      <c r="F11" s="539"/>
    </row>
    <row r="12" spans="1:9">
      <c r="B12" s="541" t="s">
        <v>314</v>
      </c>
      <c r="C12" s="541"/>
      <c r="D12" s="541"/>
      <c r="E12" s="541"/>
      <c r="F12" s="541"/>
      <c r="G12" s="541"/>
    </row>
    <row r="14" spans="1:9" ht="15" customHeight="1">
      <c r="A14" s="529" t="s">
        <v>315</v>
      </c>
      <c r="B14" s="529"/>
      <c r="C14" s="228" t="s">
        <v>316</v>
      </c>
      <c r="D14" s="229"/>
      <c r="E14" s="229"/>
      <c r="F14" s="229"/>
      <c r="G14" s="229"/>
      <c r="H14" s="229"/>
      <c r="I14"/>
    </row>
    <row r="15" spans="1:9">
      <c r="A15" s="542" t="s">
        <v>317</v>
      </c>
      <c r="B15" s="542"/>
      <c r="C15" s="542"/>
      <c r="D15" s="542"/>
      <c r="E15" s="542"/>
      <c r="F15" s="542"/>
      <c r="G15" s="542"/>
      <c r="H15" s="542"/>
    </row>
    <row r="16" spans="1:9" ht="27.95" customHeight="1">
      <c r="A16" s="239" t="s">
        <v>318</v>
      </c>
      <c r="B16" s="239" t="s">
        <v>319</v>
      </c>
      <c r="C16" s="543" t="s">
        <v>320</v>
      </c>
      <c r="D16" s="544"/>
      <c r="E16" s="545"/>
      <c r="F16" s="239" t="s">
        <v>321</v>
      </c>
      <c r="G16" s="240" t="s">
        <v>322</v>
      </c>
      <c r="H16" s="240" t="s">
        <v>323</v>
      </c>
      <c r="I16" s="316"/>
    </row>
    <row r="17" spans="1:8">
      <c r="A17" s="230">
        <v>1</v>
      </c>
      <c r="B17" s="260" t="s">
        <v>245</v>
      </c>
      <c r="C17" s="531" t="s">
        <v>324</v>
      </c>
      <c r="D17" s="531"/>
      <c r="E17" s="531"/>
      <c r="F17" s="261" t="s">
        <v>21</v>
      </c>
      <c r="G17" s="262" t="s">
        <v>21</v>
      </c>
      <c r="H17" s="263">
        <v>22100</v>
      </c>
    </row>
    <row r="18" spans="1:8">
      <c r="A18" s="230">
        <v>2</v>
      </c>
      <c r="B18" s="260" t="s">
        <v>245</v>
      </c>
      <c r="C18" s="531" t="s">
        <v>325</v>
      </c>
      <c r="D18" s="531"/>
      <c r="E18" s="531"/>
      <c r="F18" s="261" t="s">
        <v>21</v>
      </c>
      <c r="G18" s="262" t="s">
        <v>21</v>
      </c>
      <c r="H18" s="263">
        <v>25958.2</v>
      </c>
    </row>
    <row r="19" spans="1:8">
      <c r="A19" s="230">
        <v>3</v>
      </c>
      <c r="B19" s="260" t="s">
        <v>245</v>
      </c>
      <c r="C19" s="531" t="s">
        <v>326</v>
      </c>
      <c r="D19" s="531"/>
      <c r="E19" s="531"/>
      <c r="F19" s="261" t="s">
        <v>21</v>
      </c>
      <c r="G19" s="262" t="s">
        <v>21</v>
      </c>
      <c r="H19" s="263">
        <v>17241.8</v>
      </c>
    </row>
    <row r="20" spans="1:8">
      <c r="A20" s="230"/>
      <c r="B20" s="260"/>
      <c r="C20" s="532" t="s">
        <v>327</v>
      </c>
      <c r="D20" s="532"/>
      <c r="E20" s="532"/>
      <c r="F20" s="235" t="s">
        <v>21</v>
      </c>
      <c r="G20" s="236" t="s">
        <v>21</v>
      </c>
      <c r="H20" s="237">
        <f>0+H17+H18+H19</f>
        <v>65300</v>
      </c>
    </row>
    <row r="21" spans="1:8">
      <c r="A21" s="230">
        <v>4</v>
      </c>
      <c r="B21" s="260" t="s">
        <v>247</v>
      </c>
      <c r="C21" s="531" t="s">
        <v>326</v>
      </c>
      <c r="D21" s="531"/>
      <c r="E21" s="531"/>
      <c r="F21" s="261" t="s">
        <v>21</v>
      </c>
      <c r="G21" s="262" t="s">
        <v>21</v>
      </c>
      <c r="H21" s="263">
        <v>1831597</v>
      </c>
    </row>
    <row r="22" spans="1:8">
      <c r="A22" s="230"/>
      <c r="B22" s="260"/>
      <c r="C22" s="532" t="s">
        <v>327</v>
      </c>
      <c r="D22" s="532"/>
      <c r="E22" s="532"/>
      <c r="F22" s="235" t="s">
        <v>21</v>
      </c>
      <c r="G22" s="236" t="s">
        <v>21</v>
      </c>
      <c r="H22" s="237">
        <f>0+H21</f>
        <v>1831597</v>
      </c>
    </row>
    <row r="23" spans="1:8">
      <c r="A23" s="230">
        <v>5</v>
      </c>
      <c r="B23" s="260" t="s">
        <v>249</v>
      </c>
      <c r="C23" s="531" t="s">
        <v>326</v>
      </c>
      <c r="D23" s="531"/>
      <c r="E23" s="531"/>
      <c r="F23" s="261" t="s">
        <v>21</v>
      </c>
      <c r="G23" s="262" t="s">
        <v>21</v>
      </c>
      <c r="H23" s="263">
        <v>39300</v>
      </c>
    </row>
    <row r="24" spans="1:8">
      <c r="A24" s="230"/>
      <c r="B24" s="260"/>
      <c r="C24" s="532" t="s">
        <v>327</v>
      </c>
      <c r="D24" s="532"/>
      <c r="E24" s="532"/>
      <c r="F24" s="235" t="s">
        <v>21</v>
      </c>
      <c r="G24" s="236" t="s">
        <v>21</v>
      </c>
      <c r="H24" s="237">
        <f>0+H23</f>
        <v>39300</v>
      </c>
    </row>
    <row r="25" spans="1:8">
      <c r="A25" s="230">
        <v>6</v>
      </c>
      <c r="B25" s="260" t="s">
        <v>232</v>
      </c>
      <c r="C25" s="531" t="s">
        <v>324</v>
      </c>
      <c r="D25" s="531"/>
      <c r="E25" s="531"/>
      <c r="F25" s="261" t="s">
        <v>21</v>
      </c>
      <c r="G25" s="262" t="s">
        <v>21</v>
      </c>
      <c r="H25" s="263">
        <v>39746.14</v>
      </c>
    </row>
    <row r="26" spans="1:8">
      <c r="A26" s="230">
        <v>7</v>
      </c>
      <c r="B26" s="260" t="s">
        <v>232</v>
      </c>
      <c r="C26" s="531" t="s">
        <v>325</v>
      </c>
      <c r="D26" s="531"/>
      <c r="E26" s="531"/>
      <c r="F26" s="261" t="s">
        <v>21</v>
      </c>
      <c r="G26" s="262" t="s">
        <v>21</v>
      </c>
      <c r="H26" s="263">
        <v>40622.9</v>
      </c>
    </row>
    <row r="27" spans="1:8">
      <c r="A27" s="230">
        <v>8</v>
      </c>
      <c r="B27" s="260" t="s">
        <v>232</v>
      </c>
      <c r="C27" s="531" t="s">
        <v>326</v>
      </c>
      <c r="D27" s="531"/>
      <c r="E27" s="531"/>
      <c r="F27" s="261" t="s">
        <v>21</v>
      </c>
      <c r="G27" s="262" t="s">
        <v>21</v>
      </c>
      <c r="H27" s="263">
        <v>760859.5</v>
      </c>
    </row>
    <row r="28" spans="1:8">
      <c r="A28" s="230"/>
      <c r="B28" s="260"/>
      <c r="C28" s="532" t="s">
        <v>327</v>
      </c>
      <c r="D28" s="532"/>
      <c r="E28" s="532"/>
      <c r="F28" s="235" t="s">
        <v>21</v>
      </c>
      <c r="G28" s="236" t="s">
        <v>21</v>
      </c>
      <c r="H28" s="237">
        <f>0+H25+H26+H27</f>
        <v>841228.54</v>
      </c>
    </row>
    <row r="29" spans="1:8">
      <c r="A29" s="230">
        <v>9</v>
      </c>
      <c r="B29" s="260" t="s">
        <v>253</v>
      </c>
      <c r="C29" s="531" t="s">
        <v>326</v>
      </c>
      <c r="D29" s="531"/>
      <c r="E29" s="531"/>
      <c r="F29" s="261" t="s">
        <v>21</v>
      </c>
      <c r="G29" s="262" t="s">
        <v>21</v>
      </c>
      <c r="H29" s="263">
        <v>19300</v>
      </c>
    </row>
    <row r="30" spans="1:8">
      <c r="A30" s="230"/>
      <c r="B30" s="260"/>
      <c r="C30" s="532" t="s">
        <v>327</v>
      </c>
      <c r="D30" s="532"/>
      <c r="E30" s="532"/>
      <c r="F30" s="235" t="s">
        <v>21</v>
      </c>
      <c r="G30" s="236" t="s">
        <v>21</v>
      </c>
      <c r="H30" s="237">
        <f>0+H29</f>
        <v>19300</v>
      </c>
    </row>
    <row r="31" spans="1:8">
      <c r="A31" s="230">
        <v>10</v>
      </c>
      <c r="B31" s="260" t="s">
        <v>255</v>
      </c>
      <c r="C31" s="531" t="s">
        <v>326</v>
      </c>
      <c r="D31" s="531"/>
      <c r="E31" s="531"/>
      <c r="F31" s="261" t="s">
        <v>21</v>
      </c>
      <c r="G31" s="262" t="s">
        <v>21</v>
      </c>
      <c r="H31" s="263">
        <v>2480</v>
      </c>
    </row>
    <row r="32" spans="1:8">
      <c r="A32" s="230"/>
      <c r="B32" s="260"/>
      <c r="C32" s="532" t="s">
        <v>327</v>
      </c>
      <c r="D32" s="532"/>
      <c r="E32" s="532"/>
      <c r="F32" s="235" t="s">
        <v>21</v>
      </c>
      <c r="G32" s="236" t="s">
        <v>21</v>
      </c>
      <c r="H32" s="237">
        <f>0+H31</f>
        <v>2480</v>
      </c>
    </row>
    <row r="33" spans="1:8">
      <c r="A33" s="230"/>
      <c r="B33" s="260"/>
      <c r="C33" s="531"/>
      <c r="D33" s="531"/>
      <c r="E33" s="531"/>
      <c r="F33" s="261"/>
      <c r="G33" s="262"/>
      <c r="H33" s="263"/>
    </row>
    <row r="34" spans="1:8">
      <c r="A34" s="531" t="s">
        <v>331</v>
      </c>
      <c r="B34" s="531"/>
      <c r="C34" s="531"/>
      <c r="D34" s="531"/>
      <c r="E34" s="531"/>
      <c r="F34" s="533"/>
      <c r="G34" s="534"/>
      <c r="H34" s="535"/>
    </row>
    <row r="35" spans="1:8">
      <c r="A35" s="260"/>
      <c r="B35" s="260"/>
      <c r="C35" s="531"/>
      <c r="D35" s="531"/>
      <c r="E35" s="531"/>
      <c r="F35" s="261"/>
      <c r="G35" s="262"/>
      <c r="H35" s="263"/>
    </row>
    <row r="36" spans="1:8">
      <c r="A36" s="260">
        <v>1</v>
      </c>
      <c r="B36" s="260" t="s">
        <v>232</v>
      </c>
      <c r="C36" s="531" t="s">
        <v>324</v>
      </c>
      <c r="D36" s="531"/>
      <c r="E36" s="531"/>
      <c r="F36" s="261" t="s">
        <v>21</v>
      </c>
      <c r="G36" s="262" t="s">
        <v>21</v>
      </c>
      <c r="H36" s="263">
        <v>6008.88</v>
      </c>
    </row>
    <row r="37" spans="1:8">
      <c r="A37" s="260">
        <v>2</v>
      </c>
      <c r="B37" s="260" t="s">
        <v>232</v>
      </c>
      <c r="C37" s="531" t="s">
        <v>326</v>
      </c>
      <c r="D37" s="531"/>
      <c r="E37" s="531"/>
      <c r="F37" s="261" t="s">
        <v>21</v>
      </c>
      <c r="G37" s="262" t="s">
        <v>21</v>
      </c>
      <c r="H37" s="263">
        <v>505.96</v>
      </c>
    </row>
    <row r="38" spans="1:8">
      <c r="A38" s="260"/>
      <c r="B38" s="260"/>
      <c r="C38" s="532" t="s">
        <v>327</v>
      </c>
      <c r="D38" s="532"/>
      <c r="E38" s="532"/>
      <c r="F38" s="235" t="s">
        <v>21</v>
      </c>
      <c r="G38" s="236" t="s">
        <v>21</v>
      </c>
      <c r="H38" s="237">
        <f>0+H36+H37</f>
        <v>6514.84</v>
      </c>
    </row>
    <row r="39" spans="1:8">
      <c r="C39" s="536"/>
      <c r="D39" s="536"/>
      <c r="E39" s="536"/>
    </row>
    <row r="41" spans="1:8">
      <c r="A41" s="529" t="s">
        <v>223</v>
      </c>
      <c r="B41" s="529"/>
      <c r="C41" s="529"/>
      <c r="D41" s="529"/>
      <c r="E41" s="530" t="s">
        <v>224</v>
      </c>
      <c r="F41" s="530"/>
      <c r="G41" s="530"/>
      <c r="H41" s="530"/>
    </row>
    <row r="42" spans="1:8">
      <c r="E42" s="528" t="s">
        <v>328</v>
      </c>
      <c r="F42" s="528"/>
      <c r="G42" s="528"/>
      <c r="H42" s="528"/>
    </row>
    <row r="45" spans="1:8" ht="28.5" customHeight="1">
      <c r="A45" s="529" t="s">
        <v>228</v>
      </c>
      <c r="B45" s="529"/>
      <c r="C45" s="529"/>
      <c r="D45" s="529"/>
      <c r="E45" s="530" t="s">
        <v>229</v>
      </c>
      <c r="F45" s="530"/>
      <c r="G45" s="530"/>
      <c r="H45" s="530"/>
    </row>
    <row r="46" spans="1:8">
      <c r="E46" s="528" t="s">
        <v>328</v>
      </c>
      <c r="F46" s="528"/>
      <c r="G46" s="528"/>
      <c r="H46" s="528"/>
    </row>
  </sheetData>
  <mergeCells count="38"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E42:H42"/>
    <mergeCell ref="A45:D45"/>
    <mergeCell ref="E45:H45"/>
    <mergeCell ref="E46:H46"/>
    <mergeCell ref="C19:E19"/>
    <mergeCell ref="C32:E32"/>
    <mergeCell ref="C33:E33"/>
    <mergeCell ref="C35:E35"/>
    <mergeCell ref="A34:H34"/>
    <mergeCell ref="C36:E36"/>
    <mergeCell ref="C37:E37"/>
    <mergeCell ref="C38:E38"/>
    <mergeCell ref="C39:E39"/>
    <mergeCell ref="A41:D41"/>
    <mergeCell ref="E41:H4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3C09-580A-4669-AD7D-920F0380D3C7}">
  <sheetPr>
    <pageSetUpPr fitToPage="1"/>
  </sheetPr>
  <dimension ref="A2:I37"/>
  <sheetViews>
    <sheetView topLeftCell="A18" workbookViewId="0">
      <selection activeCell="L30" sqref="L30"/>
    </sheetView>
  </sheetViews>
  <sheetFormatPr defaultRowHeight="15"/>
  <cols>
    <col min="1" max="1" width="6.42578125" style="238" customWidth="1"/>
    <col min="2" max="2" width="13.7109375" style="238" customWidth="1"/>
    <col min="3" max="3" width="11.5703125" style="238" customWidth="1"/>
    <col min="4" max="4" width="9.140625" style="238"/>
    <col min="5" max="5" width="7.140625" style="238" customWidth="1"/>
    <col min="6" max="6" width="13.7109375" style="238" customWidth="1"/>
    <col min="7" max="7" width="10" style="238" customWidth="1"/>
    <col min="8" max="8" width="13.5703125" style="238" customWidth="1"/>
    <col min="9" max="9" width="9.140625" style="238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37" t="s">
        <v>310</v>
      </c>
      <c r="B2" s="537"/>
      <c r="C2" s="537"/>
      <c r="D2" s="537"/>
      <c r="E2" s="537"/>
      <c r="F2" s="537"/>
      <c r="G2" s="537"/>
      <c r="H2" s="537"/>
    </row>
    <row r="3" spans="1:9">
      <c r="A3" s="538" t="s">
        <v>259</v>
      </c>
      <c r="B3" s="538"/>
      <c r="C3" s="538"/>
      <c r="D3" s="538"/>
      <c r="E3" s="538"/>
      <c r="F3" s="538"/>
      <c r="G3" s="538"/>
      <c r="H3" s="538"/>
    </row>
    <row r="6" spans="1:9">
      <c r="A6" s="539" t="s">
        <v>311</v>
      </c>
      <c r="B6" s="539"/>
      <c r="C6" s="539"/>
      <c r="D6" s="539"/>
      <c r="E6" s="539"/>
      <c r="F6" s="539"/>
      <c r="G6" s="539"/>
      <c r="H6" s="539"/>
    </row>
    <row r="9" spans="1:9" ht="15" customHeight="1">
      <c r="A9" s="540" t="s">
        <v>332</v>
      </c>
      <c r="B9" s="540"/>
      <c r="C9" s="540"/>
      <c r="D9" s="540"/>
      <c r="E9" s="540"/>
      <c r="F9" s="540"/>
      <c r="G9" s="540"/>
      <c r="H9" s="540"/>
      <c r="I9"/>
    </row>
    <row r="10" spans="1:9">
      <c r="D10" s="227"/>
    </row>
    <row r="11" spans="1:9">
      <c r="C11" s="539" t="s">
        <v>313</v>
      </c>
      <c r="D11" s="539"/>
      <c r="E11" s="539"/>
      <c r="F11" s="539"/>
    </row>
    <row r="12" spans="1:9">
      <c r="B12" s="541" t="s">
        <v>314</v>
      </c>
      <c r="C12" s="541"/>
      <c r="D12" s="541"/>
      <c r="E12" s="541"/>
      <c r="F12" s="541"/>
      <c r="G12" s="541"/>
    </row>
    <row r="14" spans="1:9" ht="15" customHeight="1">
      <c r="A14" s="529" t="s">
        <v>315</v>
      </c>
      <c r="B14" s="529"/>
      <c r="C14" s="228" t="s">
        <v>316</v>
      </c>
      <c r="D14" s="229"/>
      <c r="E14" s="229"/>
      <c r="F14" s="229"/>
      <c r="G14" s="229"/>
      <c r="H14" s="229"/>
      <c r="I14"/>
    </row>
    <row r="15" spans="1:9">
      <c r="A15" s="542" t="s">
        <v>333</v>
      </c>
      <c r="B15" s="542"/>
      <c r="C15" s="542"/>
      <c r="D15" s="542"/>
      <c r="E15" s="542"/>
      <c r="F15" s="542"/>
      <c r="G15" s="542"/>
      <c r="H15" s="542"/>
    </row>
    <row r="16" spans="1:9" ht="27.95" customHeight="1">
      <c r="A16" s="239" t="s">
        <v>318</v>
      </c>
      <c r="B16" s="239" t="s">
        <v>319</v>
      </c>
      <c r="C16" s="543" t="s">
        <v>320</v>
      </c>
      <c r="D16" s="544"/>
      <c r="E16" s="545"/>
      <c r="F16" s="239" t="s">
        <v>321</v>
      </c>
      <c r="G16" s="240" t="s">
        <v>322</v>
      </c>
      <c r="H16" s="240" t="s">
        <v>323</v>
      </c>
      <c r="I16"/>
    </row>
    <row r="17" spans="1:8">
      <c r="A17" s="230">
        <v>1</v>
      </c>
      <c r="B17" s="231" t="s">
        <v>247</v>
      </c>
      <c r="C17" s="531" t="s">
        <v>334</v>
      </c>
      <c r="D17" s="531"/>
      <c r="E17" s="531"/>
      <c r="F17" s="232" t="s">
        <v>329</v>
      </c>
      <c r="G17" s="233">
        <v>1</v>
      </c>
      <c r="H17" s="234">
        <v>6288.4</v>
      </c>
    </row>
    <row r="18" spans="1:8">
      <c r="A18" s="230">
        <v>2</v>
      </c>
      <c r="B18" s="231" t="s">
        <v>247</v>
      </c>
      <c r="C18" s="531" t="s">
        <v>335</v>
      </c>
      <c r="D18" s="531"/>
      <c r="E18" s="531"/>
      <c r="F18" s="232" t="s">
        <v>329</v>
      </c>
      <c r="G18" s="233">
        <v>1</v>
      </c>
      <c r="H18" s="234">
        <v>122758.67</v>
      </c>
    </row>
    <row r="19" spans="1:8">
      <c r="A19" s="230">
        <v>3</v>
      </c>
      <c r="B19" s="231" t="s">
        <v>247</v>
      </c>
      <c r="C19" s="531" t="s">
        <v>336</v>
      </c>
      <c r="D19" s="531"/>
      <c r="E19" s="531"/>
      <c r="F19" s="232" t="s">
        <v>329</v>
      </c>
      <c r="G19" s="233">
        <v>1</v>
      </c>
      <c r="H19" s="234">
        <v>1776.99</v>
      </c>
    </row>
    <row r="20" spans="1:8">
      <c r="A20" s="230"/>
      <c r="B20" s="231"/>
      <c r="C20" s="532" t="s">
        <v>327</v>
      </c>
      <c r="D20" s="532"/>
      <c r="E20" s="532"/>
      <c r="F20" s="235" t="s">
        <v>329</v>
      </c>
      <c r="G20" s="236">
        <v>1</v>
      </c>
      <c r="H20" s="237">
        <f>0+H17+H18</f>
        <v>129047.06999999999</v>
      </c>
    </row>
    <row r="21" spans="1:8">
      <c r="A21" s="230">
        <v>4</v>
      </c>
      <c r="B21" s="231" t="s">
        <v>232</v>
      </c>
      <c r="C21" s="531" t="s">
        <v>326</v>
      </c>
      <c r="D21" s="531"/>
      <c r="E21" s="531"/>
      <c r="F21" s="232" t="s">
        <v>329</v>
      </c>
      <c r="G21" s="233">
        <v>1</v>
      </c>
      <c r="H21" s="234">
        <v>1034.1099999999999</v>
      </c>
    </row>
    <row r="22" spans="1:8">
      <c r="A22" s="230">
        <v>5</v>
      </c>
      <c r="B22" s="231" t="s">
        <v>232</v>
      </c>
      <c r="C22" s="531" t="s">
        <v>334</v>
      </c>
      <c r="D22" s="531"/>
      <c r="E22" s="531"/>
      <c r="F22" s="232" t="s">
        <v>329</v>
      </c>
      <c r="G22" s="233">
        <v>1</v>
      </c>
      <c r="H22" s="234">
        <v>5531.45</v>
      </c>
    </row>
    <row r="23" spans="1:8">
      <c r="A23" s="230">
        <v>6</v>
      </c>
      <c r="B23" s="231" t="s">
        <v>232</v>
      </c>
      <c r="C23" s="531" t="s">
        <v>335</v>
      </c>
      <c r="D23" s="531"/>
      <c r="E23" s="531"/>
      <c r="F23" s="232" t="s">
        <v>329</v>
      </c>
      <c r="G23" s="233">
        <v>1</v>
      </c>
      <c r="H23" s="234">
        <v>31590.18</v>
      </c>
    </row>
    <row r="24" spans="1:8">
      <c r="A24" s="230">
        <v>7</v>
      </c>
      <c r="B24" s="231" t="s">
        <v>232</v>
      </c>
      <c r="C24" s="531" t="s">
        <v>336</v>
      </c>
      <c r="D24" s="531"/>
      <c r="E24" s="531"/>
      <c r="F24" s="232" t="s">
        <v>329</v>
      </c>
      <c r="G24" s="233">
        <v>1</v>
      </c>
      <c r="H24" s="234">
        <v>451.54</v>
      </c>
    </row>
    <row r="25" spans="1:8">
      <c r="A25" s="230"/>
      <c r="B25" s="231"/>
      <c r="C25" s="532" t="s">
        <v>327</v>
      </c>
      <c r="D25" s="532"/>
      <c r="E25" s="532"/>
      <c r="F25" s="235" t="s">
        <v>329</v>
      </c>
      <c r="G25" s="236">
        <v>1</v>
      </c>
      <c r="H25" s="237">
        <f>0+H21+H22+H23</f>
        <v>38155.74</v>
      </c>
    </row>
    <row r="26" spans="1:8">
      <c r="A26" s="230">
        <v>8</v>
      </c>
      <c r="B26" s="231" t="s">
        <v>253</v>
      </c>
      <c r="C26" s="531" t="s">
        <v>334</v>
      </c>
      <c r="D26" s="531"/>
      <c r="E26" s="531"/>
      <c r="F26" s="232" t="s">
        <v>329</v>
      </c>
      <c r="G26" s="233">
        <v>1</v>
      </c>
      <c r="H26" s="234">
        <v>3587.98</v>
      </c>
    </row>
    <row r="27" spans="1:8">
      <c r="A27" s="230">
        <v>9</v>
      </c>
      <c r="B27" s="231" t="s">
        <v>253</v>
      </c>
      <c r="C27" s="531" t="s">
        <v>335</v>
      </c>
      <c r="D27" s="531"/>
      <c r="E27" s="531"/>
      <c r="F27" s="232" t="s">
        <v>329</v>
      </c>
      <c r="G27" s="233">
        <v>1</v>
      </c>
      <c r="H27" s="234">
        <v>1081.8</v>
      </c>
    </row>
    <row r="28" spans="1:8">
      <c r="A28" s="230">
        <v>10</v>
      </c>
      <c r="B28" s="231" t="s">
        <v>253</v>
      </c>
      <c r="C28" s="531" t="s">
        <v>336</v>
      </c>
      <c r="D28" s="531"/>
      <c r="E28" s="531"/>
      <c r="F28" s="232" t="s">
        <v>329</v>
      </c>
      <c r="G28" s="233">
        <v>1</v>
      </c>
      <c r="H28" s="234">
        <v>15.46</v>
      </c>
    </row>
    <row r="29" spans="1:8">
      <c r="A29" s="230"/>
      <c r="B29" s="231"/>
      <c r="C29" s="532" t="s">
        <v>327</v>
      </c>
      <c r="D29" s="532"/>
      <c r="E29" s="532"/>
      <c r="F29" s="235" t="s">
        <v>329</v>
      </c>
      <c r="G29" s="236">
        <v>1</v>
      </c>
      <c r="H29" s="237">
        <f>0+H26+H27</f>
        <v>4669.78</v>
      </c>
    </row>
    <row r="30" spans="1:8">
      <c r="C30" s="536"/>
      <c r="D30" s="536"/>
      <c r="E30" s="536"/>
    </row>
    <row r="32" spans="1:8">
      <c r="A32" s="529" t="s">
        <v>223</v>
      </c>
      <c r="B32" s="529"/>
      <c r="C32" s="529"/>
      <c r="D32" s="529"/>
      <c r="E32" s="530" t="s">
        <v>224</v>
      </c>
      <c r="F32" s="530"/>
      <c r="G32" s="530"/>
      <c r="H32" s="530"/>
    </row>
    <row r="33" spans="1:8">
      <c r="E33" s="528" t="s">
        <v>328</v>
      </c>
      <c r="F33" s="528"/>
      <c r="G33" s="528"/>
      <c r="H33" s="528"/>
    </row>
    <row r="36" spans="1:8" ht="33.75" customHeight="1">
      <c r="A36" s="529" t="s">
        <v>228</v>
      </c>
      <c r="B36" s="529"/>
      <c r="C36" s="529"/>
      <c r="D36" s="529"/>
      <c r="E36" s="530" t="s">
        <v>229</v>
      </c>
      <c r="F36" s="530"/>
      <c r="G36" s="530"/>
      <c r="H36" s="530"/>
    </row>
    <row r="37" spans="1:8">
      <c r="E37" s="528" t="s">
        <v>328</v>
      </c>
      <c r="F37" s="528"/>
      <c r="G37" s="528"/>
      <c r="H37" s="528"/>
    </row>
  </sheetData>
  <mergeCells count="29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3:H33"/>
    <mergeCell ref="A36:D36"/>
    <mergeCell ref="E36:H36"/>
    <mergeCell ref="E37:H37"/>
    <mergeCell ref="C26:E26"/>
    <mergeCell ref="C27:E27"/>
    <mergeCell ref="C28:E28"/>
    <mergeCell ref="C29:E29"/>
    <mergeCell ref="C30:E30"/>
    <mergeCell ref="A32:D32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9B1F-88BE-4B42-A10D-2A484690EF2A}">
  <sheetPr>
    <pageSetUpPr fitToPage="1"/>
  </sheetPr>
  <dimension ref="A2:I37"/>
  <sheetViews>
    <sheetView topLeftCell="A21" workbookViewId="0">
      <selection activeCell="K32" sqref="K32"/>
    </sheetView>
  </sheetViews>
  <sheetFormatPr defaultRowHeight="15"/>
  <cols>
    <col min="1" max="1" width="6.42578125" style="238" customWidth="1"/>
    <col min="2" max="2" width="13.7109375" style="238" customWidth="1"/>
    <col min="3" max="3" width="11.5703125" style="238" customWidth="1"/>
    <col min="4" max="4" width="9.140625" style="238"/>
    <col min="5" max="5" width="7.140625" style="238" customWidth="1"/>
    <col min="6" max="6" width="13.7109375" style="238" customWidth="1"/>
    <col min="7" max="7" width="10" style="238" customWidth="1"/>
    <col min="8" max="8" width="13.5703125" style="238" customWidth="1"/>
    <col min="9" max="9" width="9.140625" style="238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537" t="s">
        <v>310</v>
      </c>
      <c r="B2" s="537"/>
      <c r="C2" s="537"/>
      <c r="D2" s="537"/>
      <c r="E2" s="537"/>
      <c r="F2" s="537"/>
      <c r="G2" s="537"/>
      <c r="H2" s="537"/>
    </row>
    <row r="3" spans="1:9">
      <c r="A3" s="538" t="s">
        <v>259</v>
      </c>
      <c r="B3" s="538"/>
      <c r="C3" s="538"/>
      <c r="D3" s="538"/>
      <c r="E3" s="538"/>
      <c r="F3" s="538"/>
      <c r="G3" s="538"/>
      <c r="H3" s="538"/>
    </row>
    <row r="6" spans="1:9">
      <c r="A6" s="539" t="s">
        <v>311</v>
      </c>
      <c r="B6" s="539"/>
      <c r="C6" s="539"/>
      <c r="D6" s="539"/>
      <c r="E6" s="539"/>
      <c r="F6" s="539"/>
      <c r="G6" s="539"/>
      <c r="H6" s="539"/>
    </row>
    <row r="9" spans="1:9" ht="15" customHeight="1">
      <c r="A9" s="540" t="s">
        <v>332</v>
      </c>
      <c r="B9" s="540"/>
      <c r="C9" s="540"/>
      <c r="D9" s="540"/>
      <c r="E9" s="540"/>
      <c r="F9" s="540"/>
      <c r="G9" s="540"/>
      <c r="H9" s="540"/>
      <c r="I9"/>
    </row>
    <row r="10" spans="1:9">
      <c r="D10" s="227"/>
    </row>
    <row r="11" spans="1:9">
      <c r="C11" s="539" t="s">
        <v>313</v>
      </c>
      <c r="D11" s="539"/>
      <c r="E11" s="539"/>
      <c r="F11" s="539"/>
    </row>
    <row r="12" spans="1:9">
      <c r="B12" s="541" t="s">
        <v>314</v>
      </c>
      <c r="C12" s="541"/>
      <c r="D12" s="541"/>
      <c r="E12" s="541"/>
      <c r="F12" s="541"/>
      <c r="G12" s="541"/>
    </row>
    <row r="14" spans="1:9" ht="15" customHeight="1">
      <c r="A14" s="529" t="s">
        <v>315</v>
      </c>
      <c r="B14" s="529"/>
      <c r="C14" s="228" t="s">
        <v>316</v>
      </c>
      <c r="D14" s="229"/>
      <c r="E14" s="229"/>
      <c r="F14" s="229"/>
      <c r="G14" s="229"/>
      <c r="H14" s="229"/>
      <c r="I14"/>
    </row>
    <row r="15" spans="1:9">
      <c r="A15" s="542" t="s">
        <v>333</v>
      </c>
      <c r="B15" s="542"/>
      <c r="C15" s="542"/>
      <c r="D15" s="542"/>
      <c r="E15" s="542"/>
      <c r="F15" s="542"/>
      <c r="G15" s="542"/>
      <c r="H15" s="542"/>
    </row>
    <row r="16" spans="1:9" ht="27.95" customHeight="1">
      <c r="A16" s="239" t="s">
        <v>318</v>
      </c>
      <c r="B16" s="239" t="s">
        <v>319</v>
      </c>
      <c r="C16" s="543" t="s">
        <v>320</v>
      </c>
      <c r="D16" s="544"/>
      <c r="E16" s="545"/>
      <c r="F16" s="239" t="s">
        <v>321</v>
      </c>
      <c r="G16" s="240" t="s">
        <v>322</v>
      </c>
      <c r="H16" s="240" t="s">
        <v>323</v>
      </c>
      <c r="I16"/>
    </row>
    <row r="17" spans="1:8">
      <c r="A17" s="230">
        <v>1</v>
      </c>
      <c r="B17" s="231" t="s">
        <v>247</v>
      </c>
      <c r="C17" s="531" t="s">
        <v>334</v>
      </c>
      <c r="D17" s="531"/>
      <c r="E17" s="531"/>
      <c r="F17" s="232" t="s">
        <v>21</v>
      </c>
      <c r="G17" s="233" t="s">
        <v>21</v>
      </c>
      <c r="H17" s="234">
        <v>6288.4</v>
      </c>
    </row>
    <row r="18" spans="1:8">
      <c r="A18" s="230">
        <v>2</v>
      </c>
      <c r="B18" s="231" t="s">
        <v>247</v>
      </c>
      <c r="C18" s="531" t="s">
        <v>335</v>
      </c>
      <c r="D18" s="531"/>
      <c r="E18" s="531"/>
      <c r="F18" s="232" t="s">
        <v>21</v>
      </c>
      <c r="G18" s="233" t="s">
        <v>21</v>
      </c>
      <c r="H18" s="234">
        <v>122758.67</v>
      </c>
    </row>
    <row r="19" spans="1:8">
      <c r="A19" s="230">
        <v>3</v>
      </c>
      <c r="B19" s="231" t="s">
        <v>247</v>
      </c>
      <c r="C19" s="531" t="s">
        <v>336</v>
      </c>
      <c r="D19" s="531"/>
      <c r="E19" s="531"/>
      <c r="F19" s="232" t="s">
        <v>21</v>
      </c>
      <c r="G19" s="233" t="s">
        <v>21</v>
      </c>
      <c r="H19" s="234">
        <v>1776.99</v>
      </c>
    </row>
    <row r="20" spans="1:8">
      <c r="A20" s="230"/>
      <c r="B20" s="231"/>
      <c r="C20" s="532" t="s">
        <v>327</v>
      </c>
      <c r="D20" s="532"/>
      <c r="E20" s="532"/>
      <c r="F20" s="235" t="s">
        <v>21</v>
      </c>
      <c r="G20" s="236" t="s">
        <v>21</v>
      </c>
      <c r="H20" s="237">
        <f>0+H17+H18</f>
        <v>129047.06999999999</v>
      </c>
    </row>
    <row r="21" spans="1:8">
      <c r="A21" s="230">
        <v>4</v>
      </c>
      <c r="B21" s="231" t="s">
        <v>232</v>
      </c>
      <c r="C21" s="531" t="s">
        <v>326</v>
      </c>
      <c r="D21" s="531"/>
      <c r="E21" s="531"/>
      <c r="F21" s="232" t="s">
        <v>21</v>
      </c>
      <c r="G21" s="233" t="s">
        <v>21</v>
      </c>
      <c r="H21" s="234">
        <v>1034.1099999999999</v>
      </c>
    </row>
    <row r="22" spans="1:8">
      <c r="A22" s="230">
        <v>5</v>
      </c>
      <c r="B22" s="231" t="s">
        <v>232</v>
      </c>
      <c r="C22" s="531" t="s">
        <v>334</v>
      </c>
      <c r="D22" s="531"/>
      <c r="E22" s="531"/>
      <c r="F22" s="232" t="s">
        <v>21</v>
      </c>
      <c r="G22" s="233" t="s">
        <v>21</v>
      </c>
      <c r="H22" s="234">
        <v>5531.45</v>
      </c>
    </row>
    <row r="23" spans="1:8">
      <c r="A23" s="230">
        <v>6</v>
      </c>
      <c r="B23" s="231" t="s">
        <v>232</v>
      </c>
      <c r="C23" s="531" t="s">
        <v>335</v>
      </c>
      <c r="D23" s="531"/>
      <c r="E23" s="531"/>
      <c r="F23" s="232" t="s">
        <v>21</v>
      </c>
      <c r="G23" s="233" t="s">
        <v>21</v>
      </c>
      <c r="H23" s="234">
        <v>31590.18</v>
      </c>
    </row>
    <row r="24" spans="1:8">
      <c r="A24" s="230">
        <v>7</v>
      </c>
      <c r="B24" s="231" t="s">
        <v>232</v>
      </c>
      <c r="C24" s="531" t="s">
        <v>336</v>
      </c>
      <c r="D24" s="531"/>
      <c r="E24" s="531"/>
      <c r="F24" s="232" t="s">
        <v>21</v>
      </c>
      <c r="G24" s="233" t="s">
        <v>21</v>
      </c>
      <c r="H24" s="234">
        <v>451.54</v>
      </c>
    </row>
    <row r="25" spans="1:8">
      <c r="A25" s="230"/>
      <c r="B25" s="231"/>
      <c r="C25" s="532" t="s">
        <v>327</v>
      </c>
      <c r="D25" s="532"/>
      <c r="E25" s="532"/>
      <c r="F25" s="235" t="s">
        <v>21</v>
      </c>
      <c r="G25" s="236" t="s">
        <v>21</v>
      </c>
      <c r="H25" s="237">
        <f>0+H21+H22+H23</f>
        <v>38155.74</v>
      </c>
    </row>
    <row r="26" spans="1:8">
      <c r="A26" s="230">
        <v>8</v>
      </c>
      <c r="B26" s="231" t="s">
        <v>253</v>
      </c>
      <c r="C26" s="531" t="s">
        <v>334</v>
      </c>
      <c r="D26" s="531"/>
      <c r="E26" s="531"/>
      <c r="F26" s="232" t="s">
        <v>21</v>
      </c>
      <c r="G26" s="233" t="s">
        <v>21</v>
      </c>
      <c r="H26" s="234">
        <v>3587.98</v>
      </c>
    </row>
    <row r="27" spans="1:8">
      <c r="A27" s="230">
        <v>9</v>
      </c>
      <c r="B27" s="231" t="s">
        <v>253</v>
      </c>
      <c r="C27" s="531" t="s">
        <v>335</v>
      </c>
      <c r="D27" s="531"/>
      <c r="E27" s="531"/>
      <c r="F27" s="232" t="s">
        <v>21</v>
      </c>
      <c r="G27" s="233" t="s">
        <v>21</v>
      </c>
      <c r="H27" s="234">
        <v>1081.8</v>
      </c>
    </row>
    <row r="28" spans="1:8">
      <c r="A28" s="230">
        <v>10</v>
      </c>
      <c r="B28" s="231" t="s">
        <v>253</v>
      </c>
      <c r="C28" s="531" t="s">
        <v>336</v>
      </c>
      <c r="D28" s="531"/>
      <c r="E28" s="531"/>
      <c r="F28" s="232" t="s">
        <v>21</v>
      </c>
      <c r="G28" s="233" t="s">
        <v>21</v>
      </c>
      <c r="H28" s="234">
        <v>15.46</v>
      </c>
    </row>
    <row r="29" spans="1:8">
      <c r="A29" s="230"/>
      <c r="B29" s="231"/>
      <c r="C29" s="532" t="s">
        <v>327</v>
      </c>
      <c r="D29" s="532"/>
      <c r="E29" s="532"/>
      <c r="F29" s="235" t="s">
        <v>21</v>
      </c>
      <c r="G29" s="236" t="s">
        <v>21</v>
      </c>
      <c r="H29" s="237">
        <f>0+H26+H27</f>
        <v>4669.78</v>
      </c>
    </row>
    <row r="30" spans="1:8">
      <c r="C30" s="536"/>
      <c r="D30" s="536"/>
      <c r="E30" s="536"/>
    </row>
    <row r="32" spans="1:8">
      <c r="A32" s="529" t="s">
        <v>223</v>
      </c>
      <c r="B32" s="529"/>
      <c r="C32" s="529"/>
      <c r="D32" s="529"/>
      <c r="E32" s="530" t="s">
        <v>224</v>
      </c>
      <c r="F32" s="530"/>
      <c r="G32" s="530"/>
      <c r="H32" s="530"/>
    </row>
    <row r="33" spans="1:8">
      <c r="E33" s="528" t="s">
        <v>328</v>
      </c>
      <c r="F33" s="528"/>
      <c r="G33" s="528"/>
      <c r="H33" s="528"/>
    </row>
    <row r="36" spans="1:8" ht="30.75" customHeight="1">
      <c r="A36" s="529" t="s">
        <v>228</v>
      </c>
      <c r="B36" s="529"/>
      <c r="C36" s="529"/>
      <c r="D36" s="529"/>
      <c r="E36" s="530" t="s">
        <v>229</v>
      </c>
      <c r="F36" s="530"/>
      <c r="G36" s="530"/>
      <c r="H36" s="530"/>
    </row>
    <row r="37" spans="1:8">
      <c r="E37" s="528" t="s">
        <v>328</v>
      </c>
      <c r="F37" s="528"/>
      <c r="G37" s="528"/>
      <c r="H37" s="528"/>
    </row>
  </sheetData>
  <mergeCells count="29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3:H33"/>
    <mergeCell ref="A36:D36"/>
    <mergeCell ref="E36:H36"/>
    <mergeCell ref="E37:H37"/>
    <mergeCell ref="C26:E26"/>
    <mergeCell ref="C27:E27"/>
    <mergeCell ref="C28:E28"/>
    <mergeCell ref="C29:E29"/>
    <mergeCell ref="C30:E30"/>
    <mergeCell ref="A32:D32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1BE-F2E6-4881-B759-9890464AA74E}">
  <sheetPr>
    <pageSetUpPr fitToPage="1"/>
  </sheetPr>
  <dimension ref="A1:L98"/>
  <sheetViews>
    <sheetView topLeftCell="A30" workbookViewId="0">
      <selection activeCell="N20" sqref="N19:N20"/>
    </sheetView>
  </sheetViews>
  <sheetFormatPr defaultRowHeight="15"/>
  <cols>
    <col min="1" max="2" width="1.85546875" style="314" customWidth="1"/>
    <col min="3" max="3" width="1.5703125" style="314" customWidth="1"/>
    <col min="4" max="4" width="2.28515625" style="314" customWidth="1"/>
    <col min="5" max="5" width="2" style="314" customWidth="1"/>
    <col min="6" max="6" width="2.42578125" style="314" customWidth="1"/>
    <col min="7" max="7" width="35.85546875" style="315" customWidth="1"/>
    <col min="8" max="8" width="3.42578125" style="268" customWidth="1"/>
    <col min="9" max="10" width="10.7109375" style="315" customWidth="1"/>
    <col min="11" max="11" width="13.28515625" style="315" customWidth="1"/>
    <col min="12" max="12" width="9.140625" style="242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265"/>
      <c r="B1" s="265"/>
      <c r="C1" s="265"/>
      <c r="D1" s="265"/>
      <c r="E1" s="265"/>
      <c r="F1" s="265"/>
      <c r="G1" s="265"/>
      <c r="H1" s="266" t="s">
        <v>382</v>
      </c>
      <c r="I1" s="243"/>
      <c r="J1" s="242"/>
      <c r="K1" s="265"/>
    </row>
    <row r="2" spans="1:11">
      <c r="A2" s="265"/>
      <c r="B2" s="265"/>
      <c r="C2" s="265"/>
      <c r="D2" s="265"/>
      <c r="E2" s="265"/>
      <c r="F2" s="265"/>
      <c r="G2" s="265"/>
      <c r="H2" s="266" t="s">
        <v>383</v>
      </c>
      <c r="I2" s="243"/>
      <c r="J2" s="242"/>
      <c r="K2" s="265"/>
    </row>
    <row r="3" spans="1:11" ht="15" customHeight="1">
      <c r="A3" s="265"/>
      <c r="B3" s="265"/>
      <c r="C3" s="265"/>
      <c r="D3" s="265"/>
      <c r="E3" s="265"/>
      <c r="F3" s="265"/>
      <c r="G3" s="265"/>
      <c r="H3" s="266" t="s">
        <v>384</v>
      </c>
      <c r="I3" s="243"/>
      <c r="J3" s="267"/>
      <c r="K3" s="265"/>
    </row>
    <row r="4" spans="1:11" ht="6" customHeight="1">
      <c r="A4" s="265"/>
      <c r="B4" s="265"/>
      <c r="C4" s="265"/>
      <c r="D4" s="265"/>
      <c r="E4" s="265"/>
      <c r="F4" s="265"/>
      <c r="G4" s="265"/>
      <c r="I4" s="242"/>
      <c r="J4" s="267"/>
      <c r="K4" s="265"/>
    </row>
    <row r="5" spans="1:11">
      <c r="A5" s="547" t="s">
        <v>385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</row>
    <row r="6" spans="1:11" ht="30" customHeight="1">
      <c r="A6" s="528" t="s">
        <v>7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</row>
    <row r="7" spans="1:11">
      <c r="A7" s="528" t="s">
        <v>8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</row>
    <row r="8" spans="1:11" ht="6.95" customHeight="1">
      <c r="A8" s="269"/>
      <c r="B8" s="269"/>
      <c r="C8" s="269"/>
      <c r="D8" s="269"/>
      <c r="E8" s="269"/>
      <c r="F8" s="241"/>
      <c r="G8" s="548"/>
      <c r="H8" s="548"/>
      <c r="I8" s="528"/>
      <c r="J8" s="528"/>
      <c r="K8" s="528"/>
    </row>
    <row r="9" spans="1:11" ht="15" customHeight="1">
      <c r="A9" s="549" t="s">
        <v>386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</row>
    <row r="10" spans="1:11" ht="6.95" customHeight="1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</row>
    <row r="11" spans="1:11">
      <c r="A11" s="546" t="s">
        <v>387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</row>
    <row r="12" spans="1:11">
      <c r="A12" s="528" t="s">
        <v>11</v>
      </c>
      <c r="B12" s="528"/>
      <c r="C12" s="528"/>
      <c r="D12" s="528"/>
      <c r="E12" s="528"/>
      <c r="F12" s="528"/>
      <c r="G12" s="528"/>
      <c r="H12" s="528"/>
      <c r="I12" s="528"/>
      <c r="J12" s="528"/>
      <c r="K12" s="528"/>
    </row>
    <row r="13" spans="1:11">
      <c r="A13" s="551" t="s">
        <v>422</v>
      </c>
      <c r="B13" s="528"/>
      <c r="C13" s="528"/>
      <c r="D13" s="528"/>
      <c r="E13" s="528"/>
      <c r="F13" s="528"/>
      <c r="G13" s="528"/>
      <c r="H13" s="528"/>
      <c r="I13" s="528"/>
      <c r="J13" s="528"/>
      <c r="K13" s="528"/>
    </row>
    <row r="14" spans="1:11" ht="11.1" customHeight="1">
      <c r="A14" s="270"/>
      <c r="B14" s="271"/>
      <c r="C14" s="271"/>
      <c r="D14" s="271"/>
      <c r="E14" s="271"/>
      <c r="F14" s="271"/>
      <c r="G14" s="241"/>
      <c r="H14" s="241"/>
      <c r="I14" s="241"/>
      <c r="J14" s="241"/>
      <c r="K14" s="241"/>
    </row>
    <row r="15" spans="1:11">
      <c r="A15" s="546" t="s">
        <v>13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</row>
    <row r="16" spans="1:11" ht="15" customHeight="1">
      <c r="A16" s="551" t="s">
        <v>231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</row>
    <row r="17" spans="1:11">
      <c r="A17" s="272"/>
      <c r="B17" s="241"/>
      <c r="C17" s="241"/>
      <c r="D17" s="241"/>
      <c r="E17" s="241"/>
      <c r="F17" s="241"/>
      <c r="G17" s="241" t="s">
        <v>388</v>
      </c>
      <c r="H17" s="241"/>
      <c r="I17" s="265"/>
      <c r="J17" s="265"/>
      <c r="K17" s="273"/>
    </row>
    <row r="18" spans="1:11" ht="9" customHeight="1">
      <c r="A18" s="528"/>
      <c r="B18" s="528"/>
      <c r="C18" s="528"/>
      <c r="D18" s="528"/>
      <c r="E18" s="528"/>
      <c r="F18" s="528"/>
      <c r="G18" s="528"/>
      <c r="H18" s="528"/>
      <c r="I18" s="528"/>
      <c r="J18" s="528"/>
      <c r="K18" s="528"/>
    </row>
    <row r="19" spans="1:11">
      <c r="A19" s="272"/>
      <c r="B19" s="241"/>
      <c r="C19" s="241"/>
      <c r="D19" s="241"/>
      <c r="E19" s="241"/>
      <c r="F19" s="241"/>
      <c r="G19" s="241"/>
      <c r="H19" s="241"/>
      <c r="I19" s="274"/>
      <c r="J19" s="275"/>
      <c r="K19" s="276" t="s">
        <v>16</v>
      </c>
    </row>
    <row r="20" spans="1:11">
      <c r="A20" s="272"/>
      <c r="B20" s="241"/>
      <c r="C20" s="241"/>
      <c r="D20" s="241"/>
      <c r="E20" s="241"/>
      <c r="F20" s="241"/>
      <c r="G20" s="241"/>
      <c r="H20" s="241"/>
      <c r="I20" s="277"/>
      <c r="J20" s="277" t="s">
        <v>389</v>
      </c>
      <c r="K20" s="278"/>
    </row>
    <row r="21" spans="1:11">
      <c r="A21" s="272"/>
      <c r="B21" s="241"/>
      <c r="C21" s="241"/>
      <c r="D21" s="241"/>
      <c r="E21" s="241"/>
      <c r="F21" s="241"/>
      <c r="G21" s="241"/>
      <c r="H21" s="241"/>
      <c r="I21" s="277"/>
      <c r="J21" s="277" t="s">
        <v>18</v>
      </c>
      <c r="K21" s="278"/>
    </row>
    <row r="22" spans="1:11">
      <c r="A22" s="272"/>
      <c r="B22" s="241"/>
      <c r="C22" s="241"/>
      <c r="D22" s="241"/>
      <c r="E22" s="241"/>
      <c r="F22" s="241"/>
      <c r="G22" s="241"/>
      <c r="H22" s="241"/>
      <c r="I22" s="279"/>
      <c r="J22" s="277" t="s">
        <v>19</v>
      </c>
      <c r="K22" s="278" t="s">
        <v>20</v>
      </c>
    </row>
    <row r="23" spans="1:11" ht="8.1" customHeight="1">
      <c r="A23" s="269"/>
      <c r="B23" s="269"/>
      <c r="C23" s="269"/>
      <c r="D23" s="269"/>
      <c r="E23" s="269"/>
      <c r="F23" s="269"/>
      <c r="G23" s="241"/>
      <c r="H23" s="241"/>
      <c r="I23" s="280"/>
      <c r="J23" s="280"/>
      <c r="K23" s="281"/>
    </row>
    <row r="24" spans="1:11">
      <c r="A24" s="269"/>
      <c r="B24" s="269"/>
      <c r="C24" s="269"/>
      <c r="D24" s="269"/>
      <c r="E24" s="269"/>
      <c r="F24" s="269"/>
      <c r="G24" s="282"/>
      <c r="H24" s="241"/>
      <c r="I24" s="280"/>
      <c r="J24" s="280"/>
      <c r="K24" s="279" t="s">
        <v>390</v>
      </c>
    </row>
    <row r="25" spans="1:11" ht="15" customHeight="1">
      <c r="A25" s="558" t="s">
        <v>26</v>
      </c>
      <c r="B25" s="561"/>
      <c r="C25" s="561"/>
      <c r="D25" s="561"/>
      <c r="E25" s="561"/>
      <c r="F25" s="561"/>
      <c r="G25" s="558" t="s">
        <v>27</v>
      </c>
      <c r="H25" s="558" t="s">
        <v>391</v>
      </c>
      <c r="I25" s="562" t="s">
        <v>392</v>
      </c>
      <c r="J25" s="563"/>
      <c r="K25" s="563"/>
    </row>
    <row r="26" spans="1:11">
      <c r="A26" s="561"/>
      <c r="B26" s="561"/>
      <c r="C26" s="561"/>
      <c r="D26" s="561"/>
      <c r="E26" s="561"/>
      <c r="F26" s="561"/>
      <c r="G26" s="558"/>
      <c r="H26" s="558"/>
      <c r="I26" s="564" t="s">
        <v>346</v>
      </c>
      <c r="J26" s="564"/>
      <c r="K26" s="565"/>
    </row>
    <row r="27" spans="1:11" ht="24.95" customHeight="1">
      <c r="A27" s="561"/>
      <c r="B27" s="561"/>
      <c r="C27" s="561"/>
      <c r="D27" s="561"/>
      <c r="E27" s="561"/>
      <c r="F27" s="561"/>
      <c r="G27" s="558"/>
      <c r="H27" s="558"/>
      <c r="I27" s="558" t="s">
        <v>393</v>
      </c>
      <c r="J27" s="558" t="s">
        <v>394</v>
      </c>
      <c r="K27" s="559"/>
    </row>
    <row r="28" spans="1:11" ht="36" customHeight="1">
      <c r="A28" s="561"/>
      <c r="B28" s="561"/>
      <c r="C28" s="561"/>
      <c r="D28" s="561"/>
      <c r="E28" s="561"/>
      <c r="F28" s="561"/>
      <c r="G28" s="558"/>
      <c r="H28" s="558"/>
      <c r="I28" s="558"/>
      <c r="J28" s="283" t="s">
        <v>395</v>
      </c>
      <c r="K28" s="283" t="s">
        <v>396</v>
      </c>
    </row>
    <row r="29" spans="1:11">
      <c r="A29" s="560">
        <v>1</v>
      </c>
      <c r="B29" s="560"/>
      <c r="C29" s="560"/>
      <c r="D29" s="560"/>
      <c r="E29" s="560"/>
      <c r="F29" s="560"/>
      <c r="G29" s="284">
        <v>2</v>
      </c>
      <c r="H29" s="284">
        <v>3</v>
      </c>
      <c r="I29" s="284">
        <v>4</v>
      </c>
      <c r="J29" s="284">
        <v>5</v>
      </c>
      <c r="K29" s="284">
        <v>6</v>
      </c>
    </row>
    <row r="30" spans="1:11">
      <c r="A30" s="285">
        <v>2</v>
      </c>
      <c r="B30" s="285"/>
      <c r="C30" s="286"/>
      <c r="D30" s="286"/>
      <c r="E30" s="286"/>
      <c r="F30" s="286"/>
      <c r="G30" s="287" t="s">
        <v>397</v>
      </c>
      <c r="H30" s="288">
        <v>1</v>
      </c>
      <c r="I30" s="289">
        <f>I31+I37+I39+I42+I47+I59+I66+I75+I81</f>
        <v>7127.48</v>
      </c>
      <c r="J30" s="289">
        <f>J31+J37+J39+J42+J47+J59+J66+J75+J81</f>
        <v>1034.1099999999999</v>
      </c>
      <c r="K30" s="289">
        <f>K31+K37+K39+K42+K47+K59+K66+K75+K81</f>
        <v>0</v>
      </c>
    </row>
    <row r="31" spans="1:11">
      <c r="A31" s="285">
        <v>2</v>
      </c>
      <c r="B31" s="285">
        <v>1</v>
      </c>
      <c r="C31" s="285"/>
      <c r="D31" s="285"/>
      <c r="E31" s="285"/>
      <c r="F31" s="285"/>
      <c r="G31" s="290" t="s">
        <v>38</v>
      </c>
      <c r="H31" s="288">
        <v>2</v>
      </c>
      <c r="I31" s="289">
        <f>I32+I36</f>
        <v>50.5</v>
      </c>
      <c r="J31" s="289">
        <f>J32+J36</f>
        <v>0</v>
      </c>
      <c r="K31" s="289">
        <f>K32+K36</f>
        <v>0</v>
      </c>
    </row>
    <row r="32" spans="1:11">
      <c r="A32" s="286">
        <v>2</v>
      </c>
      <c r="B32" s="286">
        <v>1</v>
      </c>
      <c r="C32" s="286">
        <v>1</v>
      </c>
      <c r="D32" s="286"/>
      <c r="E32" s="286"/>
      <c r="F32" s="286"/>
      <c r="G32" s="291" t="s">
        <v>398</v>
      </c>
      <c r="H32" s="284">
        <v>3</v>
      </c>
      <c r="I32" s="292">
        <f>I33+I35</f>
        <v>50.5</v>
      </c>
      <c r="J32" s="292">
        <f>J33+J35</f>
        <v>0</v>
      </c>
      <c r="K32" s="292">
        <f>K33+K35</f>
        <v>0</v>
      </c>
    </row>
    <row r="33" spans="1:11">
      <c r="A33" s="286">
        <v>2</v>
      </c>
      <c r="B33" s="286">
        <v>1</v>
      </c>
      <c r="C33" s="286">
        <v>1</v>
      </c>
      <c r="D33" s="286">
        <v>1</v>
      </c>
      <c r="E33" s="286">
        <v>1</v>
      </c>
      <c r="F33" s="286">
        <v>1</v>
      </c>
      <c r="G33" s="291" t="s">
        <v>399</v>
      </c>
      <c r="H33" s="284">
        <v>4</v>
      </c>
      <c r="I33" s="292">
        <v>50.5</v>
      </c>
      <c r="J33" s="292"/>
      <c r="K33" s="292"/>
    </row>
    <row r="34" spans="1:11">
      <c r="A34" s="286"/>
      <c r="B34" s="286"/>
      <c r="C34" s="286"/>
      <c r="D34" s="286"/>
      <c r="E34" s="286"/>
      <c r="F34" s="286"/>
      <c r="G34" s="291" t="s">
        <v>400</v>
      </c>
      <c r="H34" s="284">
        <v>5</v>
      </c>
      <c r="I34" s="292">
        <v>50.5</v>
      </c>
      <c r="J34" s="292"/>
      <c r="K34" s="292"/>
    </row>
    <row r="35" spans="1:11" hidden="1" collapsed="1">
      <c r="A35" s="286">
        <v>2</v>
      </c>
      <c r="B35" s="286">
        <v>1</v>
      </c>
      <c r="C35" s="286">
        <v>1</v>
      </c>
      <c r="D35" s="286">
        <v>1</v>
      </c>
      <c r="E35" s="286">
        <v>2</v>
      </c>
      <c r="F35" s="286">
        <v>1</v>
      </c>
      <c r="G35" s="291" t="s">
        <v>41</v>
      </c>
      <c r="H35" s="284">
        <v>6</v>
      </c>
      <c r="I35" s="292"/>
      <c r="J35" s="292"/>
      <c r="K35" s="292"/>
    </row>
    <row r="36" spans="1:11" hidden="1" collapsed="1">
      <c r="A36" s="286">
        <v>2</v>
      </c>
      <c r="B36" s="286">
        <v>1</v>
      </c>
      <c r="C36" s="286">
        <v>2</v>
      </c>
      <c r="D36" s="286"/>
      <c r="E36" s="286"/>
      <c r="F36" s="286"/>
      <c r="G36" s="291" t="s">
        <v>42</v>
      </c>
      <c r="H36" s="284">
        <v>7</v>
      </c>
      <c r="I36" s="292"/>
      <c r="J36" s="292"/>
      <c r="K36" s="292"/>
    </row>
    <row r="37" spans="1:11">
      <c r="A37" s="285">
        <v>2</v>
      </c>
      <c r="B37" s="285">
        <v>2</v>
      </c>
      <c r="C37" s="285"/>
      <c r="D37" s="285"/>
      <c r="E37" s="285"/>
      <c r="F37" s="285"/>
      <c r="G37" s="290" t="s">
        <v>401</v>
      </c>
      <c r="H37" s="288">
        <v>8</v>
      </c>
      <c r="I37" s="293">
        <f>I38</f>
        <v>7076.98</v>
      </c>
      <c r="J37" s="293">
        <f>J38</f>
        <v>1034.1099999999999</v>
      </c>
      <c r="K37" s="293">
        <f>K38</f>
        <v>0</v>
      </c>
    </row>
    <row r="38" spans="1:11">
      <c r="A38" s="286">
        <v>2</v>
      </c>
      <c r="B38" s="286">
        <v>2</v>
      </c>
      <c r="C38" s="286">
        <v>1</v>
      </c>
      <c r="D38" s="286"/>
      <c r="E38" s="286"/>
      <c r="F38" s="286"/>
      <c r="G38" s="291" t="s">
        <v>401</v>
      </c>
      <c r="H38" s="284">
        <v>9</v>
      </c>
      <c r="I38" s="292">
        <v>7076.98</v>
      </c>
      <c r="J38" s="292">
        <v>1034.1099999999999</v>
      </c>
      <c r="K38" s="292"/>
    </row>
    <row r="39" spans="1:11" hidden="1" collapsed="1">
      <c r="A39" s="285">
        <v>2</v>
      </c>
      <c r="B39" s="285">
        <v>3</v>
      </c>
      <c r="C39" s="285"/>
      <c r="D39" s="285"/>
      <c r="E39" s="285"/>
      <c r="F39" s="285"/>
      <c r="G39" s="290" t="s">
        <v>59</v>
      </c>
      <c r="H39" s="288">
        <v>10</v>
      </c>
      <c r="I39" s="289">
        <f>I40+I41</f>
        <v>0</v>
      </c>
      <c r="J39" s="289">
        <f>J40+J41</f>
        <v>0</v>
      </c>
      <c r="K39" s="289">
        <f>K40+K41</f>
        <v>0</v>
      </c>
    </row>
    <row r="40" spans="1:11" hidden="1" collapsed="1">
      <c r="A40" s="286">
        <v>2</v>
      </c>
      <c r="B40" s="286">
        <v>3</v>
      </c>
      <c r="C40" s="286">
        <v>1</v>
      </c>
      <c r="D40" s="286"/>
      <c r="E40" s="286"/>
      <c r="F40" s="286"/>
      <c r="G40" s="291" t="s">
        <v>60</v>
      </c>
      <c r="H40" s="284">
        <v>11</v>
      </c>
      <c r="I40" s="292"/>
      <c r="J40" s="292"/>
      <c r="K40" s="292"/>
    </row>
    <row r="41" spans="1:11" hidden="1" collapsed="1">
      <c r="A41" s="286">
        <v>2</v>
      </c>
      <c r="B41" s="286">
        <v>3</v>
      </c>
      <c r="C41" s="286">
        <v>2</v>
      </c>
      <c r="D41" s="286"/>
      <c r="E41" s="286"/>
      <c r="F41" s="286"/>
      <c r="G41" s="291" t="s">
        <v>71</v>
      </c>
      <c r="H41" s="284">
        <v>12</v>
      </c>
      <c r="I41" s="292"/>
      <c r="J41" s="292"/>
      <c r="K41" s="292"/>
    </row>
    <row r="42" spans="1:11" hidden="1" collapsed="1">
      <c r="A42" s="285">
        <v>2</v>
      </c>
      <c r="B42" s="285">
        <v>4</v>
      </c>
      <c r="C42" s="285"/>
      <c r="D42" s="285"/>
      <c r="E42" s="285"/>
      <c r="F42" s="285"/>
      <c r="G42" s="290" t="s">
        <v>72</v>
      </c>
      <c r="H42" s="288">
        <v>13</v>
      </c>
      <c r="I42" s="289">
        <f>I43</f>
        <v>0</v>
      </c>
      <c r="J42" s="289">
        <f>J43</f>
        <v>0</v>
      </c>
      <c r="K42" s="289">
        <f>K43</f>
        <v>0</v>
      </c>
    </row>
    <row r="43" spans="1:11" hidden="1" collapsed="1">
      <c r="A43" s="286">
        <v>2</v>
      </c>
      <c r="B43" s="286">
        <v>4</v>
      </c>
      <c r="C43" s="286">
        <v>1</v>
      </c>
      <c r="D43" s="286"/>
      <c r="E43" s="286"/>
      <c r="F43" s="286"/>
      <c r="G43" s="291" t="s">
        <v>402</v>
      </c>
      <c r="H43" s="284">
        <v>14</v>
      </c>
      <c r="I43" s="292">
        <f>I44+I45+I46</f>
        <v>0</v>
      </c>
      <c r="J43" s="292">
        <f>J44+J45+J46</f>
        <v>0</v>
      </c>
      <c r="K43" s="292">
        <f>K44+K45+K46</f>
        <v>0</v>
      </c>
    </row>
    <row r="44" spans="1:11" hidden="1" collapsed="1">
      <c r="A44" s="286">
        <v>2</v>
      </c>
      <c r="B44" s="286">
        <v>4</v>
      </c>
      <c r="C44" s="286">
        <v>1</v>
      </c>
      <c r="D44" s="286">
        <v>1</v>
      </c>
      <c r="E44" s="286">
        <v>1</v>
      </c>
      <c r="F44" s="286">
        <v>1</v>
      </c>
      <c r="G44" s="291" t="s">
        <v>74</v>
      </c>
      <c r="H44" s="284">
        <v>15</v>
      </c>
      <c r="I44" s="292"/>
      <c r="J44" s="292"/>
      <c r="K44" s="292"/>
    </row>
    <row r="45" spans="1:11" hidden="1" collapsed="1">
      <c r="A45" s="286">
        <v>2</v>
      </c>
      <c r="B45" s="286">
        <v>4</v>
      </c>
      <c r="C45" s="286">
        <v>1</v>
      </c>
      <c r="D45" s="286">
        <v>1</v>
      </c>
      <c r="E45" s="286">
        <v>1</v>
      </c>
      <c r="F45" s="286">
        <v>2</v>
      </c>
      <c r="G45" s="291" t="s">
        <v>75</v>
      </c>
      <c r="H45" s="284">
        <v>16</v>
      </c>
      <c r="I45" s="292"/>
      <c r="J45" s="292"/>
      <c r="K45" s="292"/>
    </row>
    <row r="46" spans="1:11" hidden="1" collapsed="1">
      <c r="A46" s="286">
        <v>2</v>
      </c>
      <c r="B46" s="286">
        <v>4</v>
      </c>
      <c r="C46" s="286">
        <v>1</v>
      </c>
      <c r="D46" s="286">
        <v>1</v>
      </c>
      <c r="E46" s="286">
        <v>1</v>
      </c>
      <c r="F46" s="286">
        <v>3</v>
      </c>
      <c r="G46" s="291" t="s">
        <v>76</v>
      </c>
      <c r="H46" s="284">
        <v>17</v>
      </c>
      <c r="I46" s="292"/>
      <c r="J46" s="292"/>
      <c r="K46" s="292"/>
    </row>
    <row r="47" spans="1:11" hidden="1" collapsed="1">
      <c r="A47" s="285">
        <v>2</v>
      </c>
      <c r="B47" s="285">
        <v>5</v>
      </c>
      <c r="C47" s="285"/>
      <c r="D47" s="285"/>
      <c r="E47" s="285"/>
      <c r="F47" s="285"/>
      <c r="G47" s="290" t="s">
        <v>77</v>
      </c>
      <c r="H47" s="288">
        <v>18</v>
      </c>
      <c r="I47" s="289">
        <f>I48+I51+I54</f>
        <v>0</v>
      </c>
      <c r="J47" s="289">
        <f>J48+J51+J54</f>
        <v>0</v>
      </c>
      <c r="K47" s="289">
        <f>K48+K51+K54</f>
        <v>0</v>
      </c>
    </row>
    <row r="48" spans="1:11" hidden="1" collapsed="1">
      <c r="A48" s="286">
        <v>2</v>
      </c>
      <c r="B48" s="286">
        <v>5</v>
      </c>
      <c r="C48" s="286">
        <v>1</v>
      </c>
      <c r="D48" s="286"/>
      <c r="E48" s="286"/>
      <c r="F48" s="286"/>
      <c r="G48" s="291" t="s">
        <v>78</v>
      </c>
      <c r="H48" s="284">
        <v>19</v>
      </c>
      <c r="I48" s="292">
        <f>I49+I50</f>
        <v>0</v>
      </c>
      <c r="J48" s="292">
        <f>J49+J50</f>
        <v>0</v>
      </c>
      <c r="K48" s="292">
        <f>K49+K50</f>
        <v>0</v>
      </c>
    </row>
    <row r="49" spans="1:12" ht="24" hidden="1" customHeight="1" collapsed="1">
      <c r="A49" s="286">
        <v>2</v>
      </c>
      <c r="B49" s="286">
        <v>5</v>
      </c>
      <c r="C49" s="286">
        <v>1</v>
      </c>
      <c r="D49" s="286">
        <v>1</v>
      </c>
      <c r="E49" s="286">
        <v>1</v>
      </c>
      <c r="F49" s="286">
        <v>1</v>
      </c>
      <c r="G49" s="291" t="s">
        <v>79</v>
      </c>
      <c r="H49" s="284">
        <v>20</v>
      </c>
      <c r="I49" s="292"/>
      <c r="J49" s="292"/>
      <c r="K49" s="292"/>
      <c r="L49"/>
    </row>
    <row r="50" spans="1:12" hidden="1" collapsed="1">
      <c r="A50" s="286">
        <v>2</v>
      </c>
      <c r="B50" s="286">
        <v>5</v>
      </c>
      <c r="C50" s="286">
        <v>1</v>
      </c>
      <c r="D50" s="286">
        <v>1</v>
      </c>
      <c r="E50" s="286">
        <v>1</v>
      </c>
      <c r="F50" s="286">
        <v>2</v>
      </c>
      <c r="G50" s="291" t="s">
        <v>80</v>
      </c>
      <c r="H50" s="284">
        <v>21</v>
      </c>
      <c r="I50" s="292"/>
      <c r="J50" s="292"/>
      <c r="K50" s="292"/>
    </row>
    <row r="51" spans="1:12" hidden="1" collapsed="1">
      <c r="A51" s="286">
        <v>2</v>
      </c>
      <c r="B51" s="286">
        <v>5</v>
      </c>
      <c r="C51" s="286">
        <v>2</v>
      </c>
      <c r="D51" s="286"/>
      <c r="E51" s="286"/>
      <c r="F51" s="286"/>
      <c r="G51" s="291" t="s">
        <v>81</v>
      </c>
      <c r="H51" s="284">
        <v>22</v>
      </c>
      <c r="I51" s="292">
        <f>I52+I53</f>
        <v>0</v>
      </c>
      <c r="J51" s="292">
        <f>J52+J53</f>
        <v>0</v>
      </c>
      <c r="K51" s="292">
        <f>K52+K53</f>
        <v>0</v>
      </c>
    </row>
    <row r="52" spans="1:12" ht="24" hidden="1" customHeight="1" collapsed="1">
      <c r="A52" s="286">
        <v>2</v>
      </c>
      <c r="B52" s="286">
        <v>5</v>
      </c>
      <c r="C52" s="286">
        <v>2</v>
      </c>
      <c r="D52" s="286">
        <v>1</v>
      </c>
      <c r="E52" s="286">
        <v>1</v>
      </c>
      <c r="F52" s="286">
        <v>1</v>
      </c>
      <c r="G52" s="291" t="s">
        <v>82</v>
      </c>
      <c r="H52" s="284">
        <v>23</v>
      </c>
      <c r="I52" s="292"/>
      <c r="J52" s="292"/>
      <c r="K52" s="292"/>
      <c r="L52"/>
    </row>
    <row r="53" spans="1:12" ht="24" hidden="1" customHeight="1" collapsed="1">
      <c r="A53" s="286">
        <v>2</v>
      </c>
      <c r="B53" s="286">
        <v>5</v>
      </c>
      <c r="C53" s="286">
        <v>2</v>
      </c>
      <c r="D53" s="286">
        <v>1</v>
      </c>
      <c r="E53" s="286">
        <v>1</v>
      </c>
      <c r="F53" s="286">
        <v>2</v>
      </c>
      <c r="G53" s="291" t="s">
        <v>403</v>
      </c>
      <c r="H53" s="284">
        <v>24</v>
      </c>
      <c r="I53" s="292"/>
      <c r="J53" s="292"/>
      <c r="K53" s="292"/>
      <c r="L53"/>
    </row>
    <row r="54" spans="1:12" hidden="1" collapsed="1">
      <c r="A54" s="286">
        <v>2</v>
      </c>
      <c r="B54" s="286">
        <v>5</v>
      </c>
      <c r="C54" s="286">
        <v>3</v>
      </c>
      <c r="D54" s="286"/>
      <c r="E54" s="286"/>
      <c r="F54" s="286"/>
      <c r="G54" s="291" t="s">
        <v>84</v>
      </c>
      <c r="H54" s="284">
        <v>25</v>
      </c>
      <c r="I54" s="292">
        <f>I55+I56+I57+I58</f>
        <v>0</v>
      </c>
      <c r="J54" s="292">
        <f>J55+J56+J57+J58</f>
        <v>0</v>
      </c>
      <c r="K54" s="292">
        <f>K55+K56+K57+K58</f>
        <v>0</v>
      </c>
    </row>
    <row r="55" spans="1:12" ht="24" hidden="1" customHeight="1" collapsed="1">
      <c r="A55" s="286">
        <v>2</v>
      </c>
      <c r="B55" s="286">
        <v>5</v>
      </c>
      <c r="C55" s="286">
        <v>3</v>
      </c>
      <c r="D55" s="286">
        <v>1</v>
      </c>
      <c r="E55" s="286">
        <v>1</v>
      </c>
      <c r="F55" s="286">
        <v>1</v>
      </c>
      <c r="G55" s="291" t="s">
        <v>85</v>
      </c>
      <c r="H55" s="284">
        <v>26</v>
      </c>
      <c r="I55" s="292"/>
      <c r="J55" s="292"/>
      <c r="K55" s="292"/>
      <c r="L55"/>
    </row>
    <row r="56" spans="1:12" hidden="1" collapsed="1">
      <c r="A56" s="286">
        <v>2</v>
      </c>
      <c r="B56" s="286">
        <v>5</v>
      </c>
      <c r="C56" s="286">
        <v>3</v>
      </c>
      <c r="D56" s="286">
        <v>1</v>
      </c>
      <c r="E56" s="286">
        <v>1</v>
      </c>
      <c r="F56" s="286">
        <v>2</v>
      </c>
      <c r="G56" s="291" t="s">
        <v>86</v>
      </c>
      <c r="H56" s="284">
        <v>27</v>
      </c>
      <c r="I56" s="292"/>
      <c r="J56" s="292"/>
      <c r="K56" s="292"/>
    </row>
    <row r="57" spans="1:12" ht="24" hidden="1" customHeight="1" collapsed="1">
      <c r="A57" s="286">
        <v>2</v>
      </c>
      <c r="B57" s="286">
        <v>5</v>
      </c>
      <c r="C57" s="286">
        <v>3</v>
      </c>
      <c r="D57" s="286">
        <v>2</v>
      </c>
      <c r="E57" s="286">
        <v>1</v>
      </c>
      <c r="F57" s="286">
        <v>1</v>
      </c>
      <c r="G57" s="294" t="s">
        <v>87</v>
      </c>
      <c r="H57" s="284">
        <v>28</v>
      </c>
      <c r="I57" s="292"/>
      <c r="J57" s="292"/>
      <c r="K57" s="292"/>
      <c r="L57"/>
    </row>
    <row r="58" spans="1:12" hidden="1" collapsed="1">
      <c r="A58" s="286">
        <v>2</v>
      </c>
      <c r="B58" s="286">
        <v>5</v>
      </c>
      <c r="C58" s="286">
        <v>3</v>
      </c>
      <c r="D58" s="286">
        <v>2</v>
      </c>
      <c r="E58" s="286">
        <v>1</v>
      </c>
      <c r="F58" s="286">
        <v>2</v>
      </c>
      <c r="G58" s="294" t="s">
        <v>88</v>
      </c>
      <c r="H58" s="284">
        <v>29</v>
      </c>
      <c r="I58" s="292"/>
      <c r="J58" s="292"/>
      <c r="K58" s="292"/>
    </row>
    <row r="59" spans="1:12" hidden="1" collapsed="1">
      <c r="A59" s="285">
        <v>2</v>
      </c>
      <c r="B59" s="285">
        <v>6</v>
      </c>
      <c r="C59" s="285"/>
      <c r="D59" s="285"/>
      <c r="E59" s="285"/>
      <c r="F59" s="285"/>
      <c r="G59" s="290" t="s">
        <v>89</v>
      </c>
      <c r="H59" s="288">
        <v>30</v>
      </c>
      <c r="I59" s="289">
        <f>I60+I61+I62+I63+I64+I65</f>
        <v>0</v>
      </c>
      <c r="J59" s="289">
        <f>J60+J61+J62+J63+J64+J65</f>
        <v>0</v>
      </c>
      <c r="K59" s="289">
        <f>K60+K61+K62+K63+K64+K65</f>
        <v>0</v>
      </c>
    </row>
    <row r="60" spans="1:12" hidden="1" collapsed="1">
      <c r="A60" s="286">
        <v>2</v>
      </c>
      <c r="B60" s="286">
        <v>6</v>
      </c>
      <c r="C60" s="286">
        <v>1</v>
      </c>
      <c r="D60" s="286"/>
      <c r="E60" s="286"/>
      <c r="F60" s="286"/>
      <c r="G60" s="291" t="s">
        <v>404</v>
      </c>
      <c r="H60" s="284">
        <v>31</v>
      </c>
      <c r="I60" s="292"/>
      <c r="J60" s="292"/>
      <c r="K60" s="292"/>
    </row>
    <row r="61" spans="1:12" hidden="1" collapsed="1">
      <c r="A61" s="286">
        <v>2</v>
      </c>
      <c r="B61" s="286">
        <v>6</v>
      </c>
      <c r="C61" s="286">
        <v>2</v>
      </c>
      <c r="D61" s="286"/>
      <c r="E61" s="286"/>
      <c r="F61" s="286"/>
      <c r="G61" s="291" t="s">
        <v>405</v>
      </c>
      <c r="H61" s="284">
        <v>32</v>
      </c>
      <c r="I61" s="292"/>
      <c r="J61" s="292"/>
      <c r="K61" s="292"/>
    </row>
    <row r="62" spans="1:12" hidden="1" collapsed="1">
      <c r="A62" s="286">
        <v>2</v>
      </c>
      <c r="B62" s="286">
        <v>6</v>
      </c>
      <c r="C62" s="286">
        <v>3</v>
      </c>
      <c r="D62" s="286"/>
      <c r="E62" s="286"/>
      <c r="F62" s="286"/>
      <c r="G62" s="291" t="s">
        <v>406</v>
      </c>
      <c r="H62" s="284">
        <v>33</v>
      </c>
      <c r="I62" s="292"/>
      <c r="J62" s="292"/>
      <c r="K62" s="292"/>
    </row>
    <row r="63" spans="1:12" ht="24" hidden="1" customHeight="1" collapsed="1">
      <c r="A63" s="286">
        <v>2</v>
      </c>
      <c r="B63" s="286">
        <v>6</v>
      </c>
      <c r="C63" s="286">
        <v>4</v>
      </c>
      <c r="D63" s="286"/>
      <c r="E63" s="286"/>
      <c r="F63" s="286"/>
      <c r="G63" s="291" t="s">
        <v>95</v>
      </c>
      <c r="H63" s="284">
        <v>34</v>
      </c>
      <c r="I63" s="292"/>
      <c r="J63" s="292"/>
      <c r="K63" s="292"/>
      <c r="L63"/>
    </row>
    <row r="64" spans="1:12" ht="24" hidden="1" customHeight="1" collapsed="1">
      <c r="A64" s="286">
        <v>2</v>
      </c>
      <c r="B64" s="286">
        <v>6</v>
      </c>
      <c r="C64" s="286">
        <v>5</v>
      </c>
      <c r="D64" s="286"/>
      <c r="E64" s="286"/>
      <c r="F64" s="286"/>
      <c r="G64" s="291" t="s">
        <v>97</v>
      </c>
      <c r="H64" s="284">
        <v>35</v>
      </c>
      <c r="I64" s="292"/>
      <c r="J64" s="292"/>
      <c r="K64" s="292"/>
      <c r="L64"/>
    </row>
    <row r="65" spans="1:12" hidden="1" collapsed="1">
      <c r="A65" s="286">
        <v>2</v>
      </c>
      <c r="B65" s="286">
        <v>6</v>
      </c>
      <c r="C65" s="286">
        <v>6</v>
      </c>
      <c r="D65" s="286"/>
      <c r="E65" s="286"/>
      <c r="F65" s="286"/>
      <c r="G65" s="291" t="s">
        <v>98</v>
      </c>
      <c r="H65" s="284">
        <v>36</v>
      </c>
      <c r="I65" s="292"/>
      <c r="J65" s="292"/>
      <c r="K65" s="292"/>
    </row>
    <row r="66" spans="1:12" hidden="1" collapsed="1">
      <c r="A66" s="285">
        <v>2</v>
      </c>
      <c r="B66" s="285">
        <v>7</v>
      </c>
      <c r="C66" s="286"/>
      <c r="D66" s="286"/>
      <c r="E66" s="286"/>
      <c r="F66" s="286"/>
      <c r="G66" s="290" t="s">
        <v>99</v>
      </c>
      <c r="H66" s="288">
        <v>37</v>
      </c>
      <c r="I66" s="289">
        <f>I67+I70+I74</f>
        <v>0</v>
      </c>
      <c r="J66" s="289">
        <f>J67+J70+J74</f>
        <v>0</v>
      </c>
      <c r="K66" s="289">
        <f>K67+K70+K74</f>
        <v>0</v>
      </c>
    </row>
    <row r="67" spans="1:12" hidden="1" collapsed="1">
      <c r="A67" s="286">
        <v>2</v>
      </c>
      <c r="B67" s="286">
        <v>7</v>
      </c>
      <c r="C67" s="286">
        <v>1</v>
      </c>
      <c r="D67" s="286"/>
      <c r="E67" s="286"/>
      <c r="F67" s="286"/>
      <c r="G67" s="295" t="s">
        <v>407</v>
      </c>
      <c r="H67" s="284">
        <v>38</v>
      </c>
      <c r="I67" s="292">
        <f>I68+I69</f>
        <v>0</v>
      </c>
      <c r="J67" s="292">
        <f>J68+J69</f>
        <v>0</v>
      </c>
      <c r="K67" s="292">
        <f>K68+K69</f>
        <v>0</v>
      </c>
    </row>
    <row r="68" spans="1:12" hidden="1" collapsed="1">
      <c r="A68" s="286">
        <v>2</v>
      </c>
      <c r="B68" s="286">
        <v>7</v>
      </c>
      <c r="C68" s="286">
        <v>1</v>
      </c>
      <c r="D68" s="286">
        <v>1</v>
      </c>
      <c r="E68" s="286">
        <v>1</v>
      </c>
      <c r="F68" s="286">
        <v>1</v>
      </c>
      <c r="G68" s="295" t="s">
        <v>101</v>
      </c>
      <c r="H68" s="284">
        <v>39</v>
      </c>
      <c r="I68" s="292"/>
      <c r="J68" s="292"/>
      <c r="K68" s="292"/>
    </row>
    <row r="69" spans="1:12" hidden="1" collapsed="1">
      <c r="A69" s="286">
        <v>2</v>
      </c>
      <c r="B69" s="286">
        <v>7</v>
      </c>
      <c r="C69" s="286">
        <v>1</v>
      </c>
      <c r="D69" s="286">
        <v>1</v>
      </c>
      <c r="E69" s="286">
        <v>1</v>
      </c>
      <c r="F69" s="286">
        <v>2</v>
      </c>
      <c r="G69" s="295" t="s">
        <v>102</v>
      </c>
      <c r="H69" s="284">
        <v>40</v>
      </c>
      <c r="I69" s="292"/>
      <c r="J69" s="292"/>
      <c r="K69" s="292"/>
    </row>
    <row r="70" spans="1:12" ht="24" hidden="1" customHeight="1" collapsed="1">
      <c r="A70" s="286">
        <v>2</v>
      </c>
      <c r="B70" s="286">
        <v>7</v>
      </c>
      <c r="C70" s="286">
        <v>2</v>
      </c>
      <c r="D70" s="286"/>
      <c r="E70" s="286"/>
      <c r="F70" s="286"/>
      <c r="G70" s="291" t="s">
        <v>408</v>
      </c>
      <c r="H70" s="284">
        <v>41</v>
      </c>
      <c r="I70" s="292">
        <f>I71+I72+I73</f>
        <v>0</v>
      </c>
      <c r="J70" s="292">
        <f>J71+J72+J73</f>
        <v>0</v>
      </c>
      <c r="K70" s="292">
        <f>K71+K72+K73</f>
        <v>0</v>
      </c>
      <c r="L70"/>
    </row>
    <row r="71" spans="1:12" hidden="1" collapsed="1">
      <c r="A71" s="286">
        <v>2</v>
      </c>
      <c r="B71" s="286">
        <v>7</v>
      </c>
      <c r="C71" s="286">
        <v>2</v>
      </c>
      <c r="D71" s="286">
        <v>1</v>
      </c>
      <c r="E71" s="286">
        <v>1</v>
      </c>
      <c r="F71" s="286">
        <v>1</v>
      </c>
      <c r="G71" s="291" t="s">
        <v>409</v>
      </c>
      <c r="H71" s="284">
        <v>42</v>
      </c>
      <c r="I71" s="292"/>
      <c r="J71" s="292"/>
      <c r="K71" s="292"/>
    </row>
    <row r="72" spans="1:12" hidden="1" collapsed="1">
      <c r="A72" s="286">
        <v>2</v>
      </c>
      <c r="B72" s="286">
        <v>7</v>
      </c>
      <c r="C72" s="286">
        <v>2</v>
      </c>
      <c r="D72" s="286">
        <v>1</v>
      </c>
      <c r="E72" s="286">
        <v>1</v>
      </c>
      <c r="F72" s="286">
        <v>2</v>
      </c>
      <c r="G72" s="291" t="s">
        <v>410</v>
      </c>
      <c r="H72" s="284">
        <v>43</v>
      </c>
      <c r="I72" s="292"/>
      <c r="J72" s="292"/>
      <c r="K72" s="292"/>
    </row>
    <row r="73" spans="1:12" hidden="1" collapsed="1">
      <c r="A73" s="286">
        <v>2</v>
      </c>
      <c r="B73" s="286">
        <v>7</v>
      </c>
      <c r="C73" s="286">
        <v>2</v>
      </c>
      <c r="D73" s="286">
        <v>2</v>
      </c>
      <c r="E73" s="286">
        <v>1</v>
      </c>
      <c r="F73" s="286">
        <v>1</v>
      </c>
      <c r="G73" s="291" t="s">
        <v>107</v>
      </c>
      <c r="H73" s="284">
        <v>44</v>
      </c>
      <c r="I73" s="292"/>
      <c r="J73" s="292"/>
      <c r="K73" s="292"/>
    </row>
    <row r="74" spans="1:12" hidden="1" collapsed="1">
      <c r="A74" s="286">
        <v>2</v>
      </c>
      <c r="B74" s="286">
        <v>7</v>
      </c>
      <c r="C74" s="286">
        <v>3</v>
      </c>
      <c r="D74" s="286"/>
      <c r="E74" s="286"/>
      <c r="F74" s="286"/>
      <c r="G74" s="291" t="s">
        <v>108</v>
      </c>
      <c r="H74" s="284">
        <v>45</v>
      </c>
      <c r="I74" s="292"/>
      <c r="J74" s="292"/>
      <c r="K74" s="292"/>
    </row>
    <row r="75" spans="1:12" hidden="1" collapsed="1">
      <c r="A75" s="285">
        <v>2</v>
      </c>
      <c r="B75" s="285">
        <v>8</v>
      </c>
      <c r="C75" s="285"/>
      <c r="D75" s="285"/>
      <c r="E75" s="285"/>
      <c r="F75" s="285"/>
      <c r="G75" s="290" t="s">
        <v>411</v>
      </c>
      <c r="H75" s="288">
        <v>46</v>
      </c>
      <c r="I75" s="289">
        <f>I76+I80</f>
        <v>0</v>
      </c>
      <c r="J75" s="289">
        <f>J76+J80</f>
        <v>0</v>
      </c>
      <c r="K75" s="289">
        <f>K76+K80</f>
        <v>0</v>
      </c>
    </row>
    <row r="76" spans="1:12" hidden="1" collapsed="1">
      <c r="A76" s="286">
        <v>2</v>
      </c>
      <c r="B76" s="286">
        <v>8</v>
      </c>
      <c r="C76" s="286">
        <v>1</v>
      </c>
      <c r="D76" s="286">
        <v>1</v>
      </c>
      <c r="E76" s="286"/>
      <c r="F76" s="286"/>
      <c r="G76" s="291" t="s">
        <v>112</v>
      </c>
      <c r="H76" s="284">
        <v>47</v>
      </c>
      <c r="I76" s="292">
        <f>I77+I78+I79</f>
        <v>0</v>
      </c>
      <c r="J76" s="292">
        <f>J77+J78+J79</f>
        <v>0</v>
      </c>
      <c r="K76" s="292">
        <f>K77+K78+K79</f>
        <v>0</v>
      </c>
    </row>
    <row r="77" spans="1:12" hidden="1" collapsed="1">
      <c r="A77" s="286">
        <v>2</v>
      </c>
      <c r="B77" s="286">
        <v>8</v>
      </c>
      <c r="C77" s="286">
        <v>1</v>
      </c>
      <c r="D77" s="286">
        <v>1</v>
      </c>
      <c r="E77" s="286">
        <v>1</v>
      </c>
      <c r="F77" s="286">
        <v>1</v>
      </c>
      <c r="G77" s="291" t="s">
        <v>412</v>
      </c>
      <c r="H77" s="284">
        <v>48</v>
      </c>
      <c r="I77" s="292"/>
      <c r="J77" s="292"/>
      <c r="K77" s="292"/>
    </row>
    <row r="78" spans="1:12" hidden="1" collapsed="1">
      <c r="A78" s="286">
        <v>2</v>
      </c>
      <c r="B78" s="286">
        <v>8</v>
      </c>
      <c r="C78" s="286">
        <v>1</v>
      </c>
      <c r="D78" s="286">
        <v>1</v>
      </c>
      <c r="E78" s="286">
        <v>1</v>
      </c>
      <c r="F78" s="286">
        <v>2</v>
      </c>
      <c r="G78" s="291" t="s">
        <v>413</v>
      </c>
      <c r="H78" s="284">
        <v>49</v>
      </c>
      <c r="I78" s="292"/>
      <c r="J78" s="292"/>
      <c r="K78" s="292"/>
    </row>
    <row r="79" spans="1:12" hidden="1" collapsed="1">
      <c r="A79" s="286">
        <v>2</v>
      </c>
      <c r="B79" s="286">
        <v>8</v>
      </c>
      <c r="C79" s="286">
        <v>1</v>
      </c>
      <c r="D79" s="286">
        <v>1</v>
      </c>
      <c r="E79" s="286">
        <v>1</v>
      </c>
      <c r="F79" s="286">
        <v>3</v>
      </c>
      <c r="G79" s="294" t="s">
        <v>115</v>
      </c>
      <c r="H79" s="284">
        <v>50</v>
      </c>
      <c r="I79" s="292"/>
      <c r="J79" s="292"/>
      <c r="K79" s="292"/>
    </row>
    <row r="80" spans="1:12" hidden="1" collapsed="1">
      <c r="A80" s="286">
        <v>2</v>
      </c>
      <c r="B80" s="286">
        <v>8</v>
      </c>
      <c r="C80" s="286">
        <v>1</v>
      </c>
      <c r="D80" s="286">
        <v>2</v>
      </c>
      <c r="E80" s="286"/>
      <c r="F80" s="286"/>
      <c r="G80" s="291" t="s">
        <v>116</v>
      </c>
      <c r="H80" s="284">
        <v>51</v>
      </c>
      <c r="I80" s="292"/>
      <c r="J80" s="292"/>
      <c r="K80" s="292"/>
    </row>
    <row r="81" spans="1:12" ht="36" hidden="1" customHeight="1" collapsed="1">
      <c r="A81" s="296">
        <v>2</v>
      </c>
      <c r="B81" s="296">
        <v>9</v>
      </c>
      <c r="C81" s="296"/>
      <c r="D81" s="296"/>
      <c r="E81" s="296"/>
      <c r="F81" s="296"/>
      <c r="G81" s="290" t="s">
        <v>414</v>
      </c>
      <c r="H81" s="288">
        <v>52</v>
      </c>
      <c r="I81" s="289"/>
      <c r="J81" s="289"/>
      <c r="K81" s="289"/>
      <c r="L81"/>
    </row>
    <row r="82" spans="1:12" ht="48" hidden="1" customHeight="1" collapsed="1">
      <c r="A82" s="285">
        <v>3</v>
      </c>
      <c r="B82" s="285"/>
      <c r="C82" s="285"/>
      <c r="D82" s="285"/>
      <c r="E82" s="285"/>
      <c r="F82" s="285"/>
      <c r="G82" s="290" t="s">
        <v>415</v>
      </c>
      <c r="H82" s="288">
        <v>53</v>
      </c>
      <c r="I82" s="289">
        <f>I83+I89+I90</f>
        <v>0</v>
      </c>
      <c r="J82" s="289">
        <f>J83+J89+J90</f>
        <v>0</v>
      </c>
      <c r="K82" s="289">
        <f>K83+K89+K90</f>
        <v>0</v>
      </c>
      <c r="L82"/>
    </row>
    <row r="83" spans="1:12" ht="24" hidden="1" customHeight="1" collapsed="1">
      <c r="A83" s="285">
        <v>3</v>
      </c>
      <c r="B83" s="285">
        <v>1</v>
      </c>
      <c r="C83" s="285"/>
      <c r="D83" s="285"/>
      <c r="E83" s="285"/>
      <c r="F83" s="285"/>
      <c r="G83" s="290" t="s">
        <v>130</v>
      </c>
      <c r="H83" s="288">
        <v>54</v>
      </c>
      <c r="I83" s="289">
        <f>I84+I85+I86+I87+I88</f>
        <v>0</v>
      </c>
      <c r="J83" s="289">
        <f>J84+J85+J86+J87+J88</f>
        <v>0</v>
      </c>
      <c r="K83" s="289">
        <f>K84+K85+K86+K87+K88</f>
        <v>0</v>
      </c>
      <c r="L83"/>
    </row>
    <row r="84" spans="1:12" ht="24" hidden="1" customHeight="1" collapsed="1">
      <c r="A84" s="297">
        <v>3</v>
      </c>
      <c r="B84" s="297">
        <v>1</v>
      </c>
      <c r="C84" s="297">
        <v>1</v>
      </c>
      <c r="D84" s="298"/>
      <c r="E84" s="298"/>
      <c r="F84" s="298"/>
      <c r="G84" s="291" t="s">
        <v>416</v>
      </c>
      <c r="H84" s="284">
        <v>55</v>
      </c>
      <c r="I84" s="292"/>
      <c r="J84" s="292"/>
      <c r="K84" s="292"/>
      <c r="L84"/>
    </row>
    <row r="85" spans="1:12" hidden="1" collapsed="1">
      <c r="A85" s="297">
        <v>3</v>
      </c>
      <c r="B85" s="297">
        <v>1</v>
      </c>
      <c r="C85" s="297">
        <v>2</v>
      </c>
      <c r="D85" s="297"/>
      <c r="E85" s="298"/>
      <c r="F85" s="298"/>
      <c r="G85" s="294" t="s">
        <v>147</v>
      </c>
      <c r="H85" s="284">
        <v>56</v>
      </c>
      <c r="I85" s="292"/>
      <c r="J85" s="292"/>
      <c r="K85" s="292"/>
    </row>
    <row r="86" spans="1:12" hidden="1" collapsed="1">
      <c r="A86" s="297">
        <v>3</v>
      </c>
      <c r="B86" s="297">
        <v>1</v>
      </c>
      <c r="C86" s="297">
        <v>3</v>
      </c>
      <c r="D86" s="297"/>
      <c r="E86" s="297"/>
      <c r="F86" s="297"/>
      <c r="G86" s="294" t="s">
        <v>152</v>
      </c>
      <c r="H86" s="284">
        <v>57</v>
      </c>
      <c r="I86" s="292"/>
      <c r="J86" s="292"/>
      <c r="K86" s="292"/>
    </row>
    <row r="87" spans="1:12" ht="24" hidden="1" customHeight="1" collapsed="1">
      <c r="A87" s="297">
        <v>3</v>
      </c>
      <c r="B87" s="297">
        <v>1</v>
      </c>
      <c r="C87" s="297">
        <v>4</v>
      </c>
      <c r="D87" s="297"/>
      <c r="E87" s="297"/>
      <c r="F87" s="297"/>
      <c r="G87" s="294" t="s">
        <v>161</v>
      </c>
      <c r="H87" s="284">
        <v>58</v>
      </c>
      <c r="I87" s="292"/>
      <c r="J87" s="292"/>
      <c r="K87" s="292"/>
      <c r="L87"/>
    </row>
    <row r="88" spans="1:12" ht="24" hidden="1" customHeight="1" collapsed="1">
      <c r="A88" s="297">
        <v>3</v>
      </c>
      <c r="B88" s="297">
        <v>1</v>
      </c>
      <c r="C88" s="297">
        <v>5</v>
      </c>
      <c r="D88" s="297"/>
      <c r="E88" s="297"/>
      <c r="F88" s="297"/>
      <c r="G88" s="294" t="s">
        <v>417</v>
      </c>
      <c r="H88" s="284">
        <v>59</v>
      </c>
      <c r="I88" s="292"/>
      <c r="J88" s="292"/>
      <c r="K88" s="292"/>
      <c r="L88"/>
    </row>
    <row r="89" spans="1:12" ht="36" hidden="1" customHeight="1" collapsed="1">
      <c r="A89" s="298">
        <v>3</v>
      </c>
      <c r="B89" s="298">
        <v>2</v>
      </c>
      <c r="C89" s="298"/>
      <c r="D89" s="298"/>
      <c r="E89" s="298"/>
      <c r="F89" s="298"/>
      <c r="G89" s="299" t="s">
        <v>166</v>
      </c>
      <c r="H89" s="288">
        <v>60</v>
      </c>
      <c r="I89" s="289"/>
      <c r="J89" s="289"/>
      <c r="K89" s="289"/>
      <c r="L89"/>
    </row>
    <row r="90" spans="1:12" ht="24" hidden="1" customHeight="1" collapsed="1">
      <c r="A90" s="298">
        <v>3</v>
      </c>
      <c r="B90" s="298">
        <v>3</v>
      </c>
      <c r="C90" s="298"/>
      <c r="D90" s="298"/>
      <c r="E90" s="298"/>
      <c r="F90" s="298"/>
      <c r="G90" s="299" t="s">
        <v>204</v>
      </c>
      <c r="H90" s="288">
        <v>61</v>
      </c>
      <c r="I90" s="289"/>
      <c r="J90" s="289"/>
      <c r="K90" s="289"/>
      <c r="L90"/>
    </row>
    <row r="91" spans="1:12">
      <c r="A91" s="285"/>
      <c r="B91" s="285"/>
      <c r="C91" s="285"/>
      <c r="D91" s="285"/>
      <c r="E91" s="285"/>
      <c r="F91" s="285"/>
      <c r="G91" s="290" t="s">
        <v>418</v>
      </c>
      <c r="H91" s="288">
        <v>62</v>
      </c>
      <c r="I91" s="289">
        <f>I30+I82</f>
        <v>7127.48</v>
      </c>
      <c r="J91" s="289">
        <f>J30+J82</f>
        <v>1034.1099999999999</v>
      </c>
      <c r="K91" s="289">
        <f>K30+K82</f>
        <v>0</v>
      </c>
    </row>
    <row r="92" spans="1:12">
      <c r="A92" s="300"/>
      <c r="B92" s="300"/>
      <c r="C92" s="300"/>
      <c r="D92" s="301"/>
      <c r="E92" s="301"/>
      <c r="F92" s="301"/>
      <c r="G92" s="301"/>
      <c r="H92" s="269"/>
      <c r="I92" s="302"/>
      <c r="J92" s="302"/>
      <c r="K92" s="303"/>
    </row>
    <row r="93" spans="1:12">
      <c r="A93" s="302" t="s">
        <v>419</v>
      </c>
      <c r="B93" s="265"/>
      <c r="C93" s="265"/>
      <c r="D93" s="265"/>
      <c r="E93" s="265"/>
      <c r="F93" s="265"/>
      <c r="G93" s="265"/>
      <c r="H93" s="304"/>
      <c r="I93" s="305"/>
      <c r="J93" s="265"/>
      <c r="K93" s="265"/>
    </row>
    <row r="94" spans="1:12">
      <c r="A94" s="306" t="s">
        <v>223</v>
      </c>
      <c r="B94" s="307"/>
      <c r="C94" s="307"/>
      <c r="D94" s="307"/>
      <c r="E94" s="307"/>
      <c r="F94" s="307"/>
      <c r="G94" s="307"/>
      <c r="H94" s="308"/>
      <c r="I94" s="242"/>
      <c r="J94" s="554" t="s">
        <v>224</v>
      </c>
      <c r="K94" s="554"/>
    </row>
    <row r="95" spans="1:12">
      <c r="A95" s="548" t="s">
        <v>420</v>
      </c>
      <c r="B95" s="553"/>
      <c r="C95" s="553"/>
      <c r="D95" s="553"/>
      <c r="E95" s="553"/>
      <c r="F95" s="553"/>
      <c r="G95" s="553"/>
      <c r="H95" s="309"/>
      <c r="I95" s="310" t="s">
        <v>226</v>
      </c>
      <c r="J95" s="557" t="s">
        <v>227</v>
      </c>
      <c r="K95" s="557"/>
    </row>
    <row r="96" spans="1:12">
      <c r="A96" s="302"/>
      <c r="B96" s="302"/>
      <c r="C96" s="311"/>
      <c r="D96" s="302"/>
      <c r="E96" s="302"/>
      <c r="F96" s="552"/>
      <c r="G96" s="553"/>
      <c r="H96" s="309"/>
      <c r="I96" s="312"/>
      <c r="J96" s="313"/>
      <c r="K96" s="313"/>
    </row>
    <row r="97" spans="1:11">
      <c r="A97" s="307" t="s">
        <v>228</v>
      </c>
      <c r="B97" s="307"/>
      <c r="C97" s="307"/>
      <c r="D97" s="307"/>
      <c r="E97" s="307"/>
      <c r="F97" s="307"/>
      <c r="G97" s="307"/>
      <c r="H97" s="309"/>
      <c r="I97" s="242"/>
      <c r="J97" s="554" t="s">
        <v>229</v>
      </c>
      <c r="K97" s="554"/>
    </row>
    <row r="98" spans="1:11" ht="30" customHeight="1">
      <c r="A98" s="555" t="s">
        <v>421</v>
      </c>
      <c r="B98" s="556"/>
      <c r="C98" s="556"/>
      <c r="D98" s="556"/>
      <c r="E98" s="556"/>
      <c r="F98" s="556"/>
      <c r="G98" s="556"/>
      <c r="H98" s="308"/>
      <c r="I98" s="310" t="s">
        <v>226</v>
      </c>
      <c r="J98" s="557" t="s">
        <v>227</v>
      </c>
      <c r="K98" s="557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19685039370078741" right="0.19685039370078741" top="0.19685039370078741" bottom="0.19685039370078741" header="3.937007874015748E-2" footer="3.937007874015748E-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7E28-86E0-4BEC-B325-1A2E4E90FD1F}">
  <sheetPr>
    <pageSetUpPr fitToPage="1"/>
  </sheetPr>
  <dimension ref="A2:H50"/>
  <sheetViews>
    <sheetView topLeftCell="A18" workbookViewId="0">
      <selection activeCell="N13" sqref="N13"/>
    </sheetView>
  </sheetViews>
  <sheetFormatPr defaultRowHeight="15"/>
  <cols>
    <col min="1" max="1" width="9.5703125" customWidth="1"/>
    <col min="2" max="2" width="35.85546875" customWidth="1"/>
    <col min="3" max="3" width="8.42578125" customWidth="1"/>
    <col min="4" max="4" width="7.42578125" customWidth="1"/>
    <col min="5" max="5" width="7.7109375" customWidth="1"/>
    <col min="6" max="6" width="8.42578125" customWidth="1"/>
    <col min="7" max="7" width="7.85546875" customWidth="1"/>
    <col min="8" max="8" width="8.28515625" customWidth="1"/>
  </cols>
  <sheetData>
    <row r="2" spans="1:8">
      <c r="E2" s="585" t="s">
        <v>337</v>
      </c>
      <c r="F2" s="585"/>
      <c r="G2" s="585"/>
      <c r="H2" s="585"/>
    </row>
    <row r="3" spans="1:8">
      <c r="A3" s="244"/>
      <c r="E3" s="585" t="s">
        <v>338</v>
      </c>
      <c r="F3" s="585"/>
      <c r="G3" s="585"/>
      <c r="H3" s="585"/>
    </row>
    <row r="4" spans="1:8">
      <c r="E4" s="585" t="s">
        <v>339</v>
      </c>
      <c r="F4" s="585"/>
      <c r="G4" s="585"/>
      <c r="H4" s="585"/>
    </row>
    <row r="5" spans="1:8">
      <c r="E5" s="585" t="s">
        <v>340</v>
      </c>
      <c r="F5" s="585"/>
      <c r="G5" s="585"/>
      <c r="H5" s="585"/>
    </row>
    <row r="6" spans="1:8">
      <c r="E6" s="585" t="s">
        <v>341</v>
      </c>
      <c r="F6" s="585"/>
      <c r="G6" s="585"/>
      <c r="H6" s="585"/>
    </row>
    <row r="7" spans="1:8">
      <c r="F7" s="245"/>
      <c r="G7" s="245"/>
      <c r="H7" s="245"/>
    </row>
    <row r="8" spans="1:8">
      <c r="B8" s="259" t="s">
        <v>291</v>
      </c>
    </row>
    <row r="9" spans="1:8">
      <c r="A9" s="571" t="s">
        <v>259</v>
      </c>
      <c r="B9" s="570"/>
      <c r="C9" s="571"/>
      <c r="D9" s="571"/>
      <c r="E9" s="246"/>
      <c r="F9" s="246"/>
      <c r="G9" s="246"/>
      <c r="H9" s="246"/>
    </row>
    <row r="11" spans="1:8" ht="15" customHeight="1">
      <c r="A11" s="575" t="s">
        <v>342</v>
      </c>
      <c r="B11" s="575"/>
      <c r="C11" s="575"/>
      <c r="D11" s="575"/>
      <c r="E11" s="575"/>
      <c r="F11" s="575"/>
      <c r="G11" s="575"/>
      <c r="H11" s="575"/>
    </row>
    <row r="12" spans="1:8">
      <c r="B12" s="244"/>
      <c r="C12" s="244"/>
      <c r="D12" s="244"/>
      <c r="E12" s="244"/>
      <c r="F12" s="244"/>
      <c r="G12" s="244"/>
      <c r="H12" s="244"/>
    </row>
    <row r="13" spans="1:8">
      <c r="F13" s="572" t="s">
        <v>343</v>
      </c>
      <c r="G13" s="572"/>
      <c r="H13" s="572"/>
    </row>
    <row r="14" spans="1:8">
      <c r="C14" s="576"/>
      <c r="D14" s="576"/>
      <c r="E14" s="576"/>
      <c r="F14" s="244"/>
      <c r="G14" s="577" t="s">
        <v>344</v>
      </c>
      <c r="H14" s="577"/>
    </row>
    <row r="15" spans="1:8" ht="12.75" customHeight="1">
      <c r="A15" s="578" t="s">
        <v>26</v>
      </c>
      <c r="B15" s="578" t="s">
        <v>27</v>
      </c>
      <c r="C15" s="581" t="s">
        <v>345</v>
      </c>
      <c r="D15" s="584" t="s">
        <v>346</v>
      </c>
      <c r="E15" s="584"/>
      <c r="F15" s="584"/>
      <c r="G15" s="584"/>
      <c r="H15" s="584"/>
    </row>
    <row r="16" spans="1:8" ht="12.75" customHeight="1">
      <c r="A16" s="579"/>
      <c r="B16" s="579"/>
      <c r="C16" s="582"/>
      <c r="D16" s="573" t="s">
        <v>347</v>
      </c>
      <c r="E16" s="573" t="s">
        <v>348</v>
      </c>
      <c r="F16" s="573" t="s">
        <v>349</v>
      </c>
      <c r="G16" s="573" t="s">
        <v>350</v>
      </c>
      <c r="H16" s="573" t="s">
        <v>351</v>
      </c>
    </row>
    <row r="17" spans="1:8">
      <c r="A17" s="579"/>
      <c r="B17" s="579"/>
      <c r="C17" s="582"/>
      <c r="D17" s="573"/>
      <c r="E17" s="573"/>
      <c r="F17" s="573"/>
      <c r="G17" s="573"/>
      <c r="H17" s="574"/>
    </row>
    <row r="18" spans="1:8" ht="40.5" customHeight="1">
      <c r="A18" s="579"/>
      <c r="B18" s="579"/>
      <c r="C18" s="582"/>
      <c r="D18" s="573"/>
      <c r="E18" s="573"/>
      <c r="F18" s="573"/>
      <c r="G18" s="573"/>
      <c r="H18" s="574"/>
    </row>
    <row r="19" spans="1:8" ht="10.5" customHeight="1">
      <c r="A19" s="580"/>
      <c r="B19" s="580"/>
      <c r="C19" s="583"/>
      <c r="D19" s="247" t="s">
        <v>232</v>
      </c>
      <c r="E19" s="247" t="s">
        <v>253</v>
      </c>
      <c r="F19" s="247" t="s">
        <v>247</v>
      </c>
      <c r="G19" s="247" t="s">
        <v>251</v>
      </c>
      <c r="H19" s="248" t="s">
        <v>245</v>
      </c>
    </row>
    <row r="20" spans="1:8" ht="14.1" customHeight="1">
      <c r="A20" s="249" t="s">
        <v>352</v>
      </c>
      <c r="B20" s="250" t="s">
        <v>39</v>
      </c>
      <c r="C20" s="251">
        <f t="shared" ref="C20:C31" si="0">(D20+E20+F20+G20+H20)</f>
        <v>0</v>
      </c>
      <c r="D20" s="252"/>
      <c r="E20" s="252"/>
      <c r="F20" s="252"/>
      <c r="G20" s="252"/>
      <c r="H20" s="252"/>
    </row>
    <row r="21" spans="1:8" ht="14.1" customHeight="1">
      <c r="A21" s="249"/>
      <c r="B21" s="250" t="s">
        <v>353</v>
      </c>
      <c r="C21" s="251"/>
      <c r="D21" s="249"/>
      <c r="E21" s="249"/>
      <c r="F21" s="249"/>
      <c r="G21" s="249"/>
      <c r="H21" s="249"/>
    </row>
    <row r="22" spans="1:8" ht="14.1" customHeight="1">
      <c r="A22" s="249"/>
      <c r="B22" s="250" t="s">
        <v>354</v>
      </c>
      <c r="C22" s="253">
        <f t="shared" si="0"/>
        <v>0</v>
      </c>
      <c r="D22" s="254"/>
      <c r="E22" s="254"/>
      <c r="F22" s="254"/>
      <c r="G22" s="254"/>
      <c r="H22" s="249"/>
    </row>
    <row r="23" spans="1:8" ht="14.1" customHeight="1">
      <c r="A23" s="249" t="s">
        <v>355</v>
      </c>
      <c r="B23" s="250" t="s">
        <v>356</v>
      </c>
      <c r="C23" s="253">
        <f t="shared" si="0"/>
        <v>0</v>
      </c>
      <c r="D23" s="254"/>
      <c r="E23" s="254"/>
      <c r="F23" s="254"/>
      <c r="G23" s="254"/>
      <c r="H23" s="249"/>
    </row>
    <row r="24" spans="1:8" ht="14.1" customHeight="1">
      <c r="A24" s="249" t="s">
        <v>357</v>
      </c>
      <c r="B24" s="250" t="s">
        <v>358</v>
      </c>
      <c r="C24" s="251">
        <f t="shared" si="0"/>
        <v>1034.1100000000001</v>
      </c>
      <c r="D24" s="249">
        <f>(D25+D26+D27+D28+D29+D30+D31+D32+D37+D38+D39)</f>
        <v>1034.1100000000001</v>
      </c>
      <c r="E24" s="249">
        <f t="shared" ref="E24:H24" si="1">(E25+E26+E27+E28+E29+E30+E31+E32+E37+E38+E39)</f>
        <v>0</v>
      </c>
      <c r="F24" s="249">
        <f t="shared" si="1"/>
        <v>0</v>
      </c>
      <c r="G24" s="249">
        <f t="shared" si="1"/>
        <v>0</v>
      </c>
      <c r="H24" s="249">
        <f t="shared" si="1"/>
        <v>0</v>
      </c>
    </row>
    <row r="25" spans="1:8" ht="14.1" hidden="1" customHeight="1">
      <c r="A25" s="249" t="s">
        <v>359</v>
      </c>
      <c r="B25" s="255" t="s">
        <v>44</v>
      </c>
      <c r="C25" s="251">
        <f t="shared" si="0"/>
        <v>0</v>
      </c>
      <c r="D25" s="249"/>
      <c r="E25" s="249"/>
      <c r="F25" s="249"/>
      <c r="G25" s="249"/>
      <c r="H25" s="249"/>
    </row>
    <row r="26" spans="1:8" ht="24.75" hidden="1" customHeight="1">
      <c r="A26" s="249" t="s">
        <v>360</v>
      </c>
      <c r="B26" s="255" t="s">
        <v>45</v>
      </c>
      <c r="C26" s="251">
        <f t="shared" si="0"/>
        <v>0</v>
      </c>
      <c r="D26" s="249"/>
      <c r="E26" s="249"/>
      <c r="F26" s="249"/>
      <c r="G26" s="249"/>
      <c r="H26" s="249"/>
    </row>
    <row r="27" spans="1:8" ht="14.1" hidden="1" customHeight="1">
      <c r="A27" s="249" t="s">
        <v>361</v>
      </c>
      <c r="B27" s="255" t="s">
        <v>362</v>
      </c>
      <c r="C27" s="251">
        <f t="shared" si="0"/>
        <v>0</v>
      </c>
      <c r="D27" s="249"/>
      <c r="E27" s="249"/>
      <c r="F27" s="249"/>
      <c r="G27" s="249"/>
      <c r="H27" s="249"/>
    </row>
    <row r="28" spans="1:8" ht="24.75" hidden="1" customHeight="1">
      <c r="A28" s="249" t="s">
        <v>363</v>
      </c>
      <c r="B28" s="255" t="s">
        <v>364</v>
      </c>
      <c r="C28" s="251">
        <f t="shared" si="0"/>
        <v>0</v>
      </c>
      <c r="D28" s="249"/>
      <c r="E28" s="249"/>
      <c r="F28" s="249"/>
      <c r="G28" s="249"/>
      <c r="H28" s="249"/>
    </row>
    <row r="29" spans="1:8" ht="14.1" hidden="1" customHeight="1">
      <c r="A29" s="249" t="s">
        <v>365</v>
      </c>
      <c r="B29" s="255" t="s">
        <v>366</v>
      </c>
      <c r="C29" s="251">
        <f t="shared" si="0"/>
        <v>0</v>
      </c>
      <c r="D29" s="249"/>
      <c r="E29" s="249"/>
      <c r="F29" s="249"/>
      <c r="G29" s="249"/>
      <c r="H29" s="249"/>
    </row>
    <row r="30" spans="1:8" ht="14.1" hidden="1" customHeight="1">
      <c r="A30" s="249" t="s">
        <v>367</v>
      </c>
      <c r="B30" s="255" t="s">
        <v>368</v>
      </c>
      <c r="C30" s="251">
        <f t="shared" si="0"/>
        <v>0</v>
      </c>
      <c r="D30" s="249"/>
      <c r="E30" s="249"/>
      <c r="F30" s="249"/>
      <c r="G30" s="249"/>
      <c r="H30" s="249"/>
    </row>
    <row r="31" spans="1:8" ht="14.1" hidden="1" customHeight="1">
      <c r="A31" s="249" t="s">
        <v>369</v>
      </c>
      <c r="B31" s="255" t="s">
        <v>370</v>
      </c>
      <c r="C31" s="251">
        <f t="shared" si="0"/>
        <v>0</v>
      </c>
      <c r="D31" s="249"/>
      <c r="E31" s="249"/>
      <c r="F31" s="249"/>
      <c r="G31" s="249"/>
      <c r="H31" s="249"/>
    </row>
    <row r="32" spans="1:8" ht="14.1" customHeight="1">
      <c r="A32" s="249" t="s">
        <v>371</v>
      </c>
      <c r="B32" s="255" t="s">
        <v>55</v>
      </c>
      <c r="C32" s="251">
        <f>(D32+E32+F32+G32+H32)</f>
        <v>1034.1100000000001</v>
      </c>
      <c r="D32" s="249">
        <f>(D34+D35+D36)</f>
        <v>1034.1100000000001</v>
      </c>
      <c r="E32" s="249">
        <f t="shared" ref="E32:H32" si="2">(E34+E35+E36)</f>
        <v>0</v>
      </c>
      <c r="F32" s="249">
        <f t="shared" si="2"/>
        <v>0</v>
      </c>
      <c r="G32" s="249">
        <f t="shared" si="2"/>
        <v>0</v>
      </c>
      <c r="H32" s="249">
        <f t="shared" si="2"/>
        <v>0</v>
      </c>
    </row>
    <row r="33" spans="1:8" ht="14.1" customHeight="1">
      <c r="A33" s="249"/>
      <c r="B33" s="250" t="s">
        <v>353</v>
      </c>
      <c r="C33" s="251"/>
      <c r="D33" s="249"/>
      <c r="E33" s="249"/>
      <c r="F33" s="249"/>
      <c r="G33" s="249"/>
      <c r="H33" s="249"/>
    </row>
    <row r="34" spans="1:8" ht="14.1" customHeight="1">
      <c r="A34" s="249"/>
      <c r="B34" s="255" t="s">
        <v>372</v>
      </c>
      <c r="C34" s="251">
        <f t="shared" ref="C34:C43" si="3">(D34+E34+F34+G34+H34)</f>
        <v>549.5</v>
      </c>
      <c r="D34" s="249">
        <v>549.5</v>
      </c>
      <c r="E34" s="249"/>
      <c r="F34" s="249"/>
      <c r="G34" s="249"/>
      <c r="H34" s="249"/>
    </row>
    <row r="35" spans="1:8" ht="14.1" customHeight="1">
      <c r="A35" s="249"/>
      <c r="B35" s="255" t="s">
        <v>373</v>
      </c>
      <c r="C35" s="251">
        <f t="shared" si="3"/>
        <v>484.61</v>
      </c>
      <c r="D35" s="249">
        <v>484.61</v>
      </c>
      <c r="E35" s="249"/>
      <c r="F35" s="249"/>
      <c r="G35" s="249"/>
      <c r="H35" s="249"/>
    </row>
    <row r="36" spans="1:8" ht="14.1" hidden="1" customHeight="1">
      <c r="A36" s="249"/>
      <c r="B36" s="255" t="s">
        <v>374</v>
      </c>
      <c r="C36" s="251">
        <f t="shared" si="3"/>
        <v>0</v>
      </c>
      <c r="D36" s="249"/>
      <c r="E36" s="249"/>
      <c r="F36" s="249"/>
      <c r="G36" s="249"/>
      <c r="H36" s="249"/>
    </row>
    <row r="37" spans="1:8" ht="26.25" hidden="1" customHeight="1">
      <c r="A37" s="249" t="s">
        <v>375</v>
      </c>
      <c r="B37" s="255" t="s">
        <v>56</v>
      </c>
      <c r="C37" s="251">
        <f t="shared" si="3"/>
        <v>0</v>
      </c>
      <c r="D37" s="249"/>
      <c r="E37" s="249"/>
      <c r="F37" s="249"/>
      <c r="G37" s="249"/>
      <c r="H37" s="249"/>
    </row>
    <row r="38" spans="1:8" ht="14.25" hidden="1" customHeight="1">
      <c r="A38" s="249" t="s">
        <v>376</v>
      </c>
      <c r="B38" s="255" t="s">
        <v>57</v>
      </c>
      <c r="C38" s="251">
        <f t="shared" si="3"/>
        <v>0</v>
      </c>
      <c r="D38" s="249"/>
      <c r="E38" s="249"/>
      <c r="F38" s="249"/>
      <c r="G38" s="249"/>
      <c r="H38" s="249"/>
    </row>
    <row r="39" spans="1:8" ht="14.1" hidden="1" customHeight="1">
      <c r="A39" s="249" t="s">
        <v>377</v>
      </c>
      <c r="B39" s="255" t="s">
        <v>58</v>
      </c>
      <c r="C39" s="251">
        <f t="shared" si="3"/>
        <v>0</v>
      </c>
      <c r="D39" s="249"/>
      <c r="E39" s="249"/>
      <c r="F39" s="249"/>
      <c r="G39" s="249"/>
      <c r="H39" s="249"/>
    </row>
    <row r="40" spans="1:8" ht="14.1" hidden="1" customHeight="1">
      <c r="A40" s="249" t="s">
        <v>378</v>
      </c>
      <c r="B40" s="250" t="s">
        <v>109</v>
      </c>
      <c r="C40" s="251">
        <f t="shared" si="3"/>
        <v>0</v>
      </c>
      <c r="D40" s="249"/>
      <c r="E40" s="249"/>
      <c r="F40" s="249"/>
      <c r="G40" s="249"/>
      <c r="H40" s="249"/>
    </row>
    <row r="41" spans="1:8" ht="14.1" hidden="1" customHeight="1">
      <c r="A41" s="249"/>
      <c r="B41" s="250"/>
      <c r="C41" s="251">
        <f t="shared" si="3"/>
        <v>0</v>
      </c>
      <c r="D41" s="249"/>
      <c r="E41" s="249"/>
      <c r="F41" s="249"/>
      <c r="G41" s="249"/>
      <c r="H41" s="249"/>
    </row>
    <row r="42" spans="1:8" ht="14.1" hidden="1" customHeight="1">
      <c r="A42" s="249"/>
      <c r="B42" s="250"/>
      <c r="C42" s="251">
        <f t="shared" si="3"/>
        <v>0</v>
      </c>
      <c r="D42" s="249"/>
      <c r="E42" s="249"/>
      <c r="F42" s="249"/>
      <c r="G42" s="249"/>
      <c r="H42" s="249"/>
    </row>
    <row r="43" spans="1:8" ht="17.25" customHeight="1">
      <c r="A43" s="256"/>
      <c r="B43" s="257" t="s">
        <v>379</v>
      </c>
      <c r="C43" s="253">
        <f t="shared" si="3"/>
        <v>1034.1100000000001</v>
      </c>
      <c r="D43" s="253">
        <f>(D20+D23+D24+D40+D41+D42)</f>
        <v>1034.1100000000001</v>
      </c>
      <c r="E43" s="253">
        <f>(E20+E23+E24+E40+E41+E42)</f>
        <v>0</v>
      </c>
      <c r="F43" s="253">
        <f>(F20+F23+F24+F40+F41+F42)</f>
        <v>0</v>
      </c>
      <c r="G43" s="253">
        <f>(G20+G23+G24+G40+G41+G42)</f>
        <v>0</v>
      </c>
      <c r="H43" s="251">
        <f>(H20+H23+H24+H40+H41+H42)</f>
        <v>0</v>
      </c>
    </row>
    <row r="45" spans="1:8">
      <c r="A45" s="258" t="s">
        <v>223</v>
      </c>
      <c r="C45" s="568"/>
      <c r="D45" s="568"/>
      <c r="F45" s="569" t="s">
        <v>224</v>
      </c>
      <c r="G45" s="568"/>
      <c r="H45" s="568"/>
    </row>
    <row r="46" spans="1:8">
      <c r="C46" s="570" t="s">
        <v>380</v>
      </c>
      <c r="D46" s="570"/>
      <c r="E46" s="571" t="s">
        <v>381</v>
      </c>
      <c r="F46" s="571"/>
      <c r="G46" s="571"/>
      <c r="H46" s="571"/>
    </row>
    <row r="47" spans="1:8">
      <c r="C47" s="246"/>
      <c r="D47" s="246"/>
      <c r="E47" s="246"/>
      <c r="F47" s="246"/>
      <c r="G47" s="246"/>
      <c r="H47" s="246"/>
    </row>
    <row r="48" spans="1:8" ht="27" customHeight="1">
      <c r="A48" s="566" t="s">
        <v>228</v>
      </c>
      <c r="B48" s="567"/>
      <c r="C48" s="568"/>
      <c r="D48" s="568"/>
      <c r="F48" s="569" t="s">
        <v>229</v>
      </c>
      <c r="G48" s="568"/>
      <c r="H48" s="568"/>
    </row>
    <row r="49" spans="3:8">
      <c r="C49" s="570" t="s">
        <v>380</v>
      </c>
      <c r="D49" s="570"/>
      <c r="E49" s="571" t="s">
        <v>381</v>
      </c>
      <c r="F49" s="571"/>
      <c r="G49" s="571"/>
      <c r="H49" s="571"/>
    </row>
    <row r="50" spans="3:8">
      <c r="C50" s="246"/>
      <c r="D50" s="246"/>
      <c r="E50" s="246"/>
      <c r="F50" s="246"/>
      <c r="G50" s="572"/>
      <c r="H50" s="572"/>
    </row>
  </sheetData>
  <mergeCells count="29">
    <mergeCell ref="A9:D9"/>
    <mergeCell ref="E2:H2"/>
    <mergeCell ref="E3:H3"/>
    <mergeCell ref="E4:H4"/>
    <mergeCell ref="E5:H5"/>
    <mergeCell ref="E6:H6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G50:H50"/>
    <mergeCell ref="F16:F18"/>
    <mergeCell ref="G16:G18"/>
    <mergeCell ref="H16:H18"/>
    <mergeCell ref="C45:D45"/>
    <mergeCell ref="F45:H45"/>
    <mergeCell ref="C46:D46"/>
    <mergeCell ref="E46:H46"/>
    <mergeCell ref="A48:B48"/>
    <mergeCell ref="C48:D48"/>
    <mergeCell ref="F48:H48"/>
    <mergeCell ref="C49:D49"/>
    <mergeCell ref="E49:H49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61FA-8F6A-486F-884B-CC7FCAF27042}">
  <sheetPr>
    <pageSetUpPr fitToPage="1"/>
  </sheetPr>
  <dimension ref="A1:G38"/>
  <sheetViews>
    <sheetView workbookViewId="0">
      <selection activeCell="J23" sqref="J23"/>
    </sheetView>
  </sheetViews>
  <sheetFormatPr defaultRowHeight="12.75"/>
  <cols>
    <col min="1" max="1" width="21.85546875" style="186" customWidth="1"/>
    <col min="2" max="2" width="39.28515625" style="186" customWidth="1"/>
    <col min="3" max="3" width="14.42578125" style="186" customWidth="1"/>
    <col min="4" max="4" width="16.85546875" style="186" customWidth="1"/>
    <col min="5" max="5" width="12.140625" style="186" customWidth="1"/>
    <col min="6" max="6" width="14.5703125" style="186" customWidth="1"/>
    <col min="7" max="7" width="13.28515625" style="186" customWidth="1"/>
    <col min="8" max="16384" width="9.140625" style="186"/>
  </cols>
  <sheetData>
    <row r="1" spans="1:7" ht="1.5" customHeight="1">
      <c r="A1" s="183"/>
      <c r="B1" s="184"/>
      <c r="C1" s="184"/>
      <c r="D1" s="184"/>
      <c r="E1" s="184"/>
      <c r="F1" s="183"/>
      <c r="G1" s="185" t="s">
        <v>285</v>
      </c>
    </row>
    <row r="2" spans="1:7" ht="27" customHeight="1">
      <c r="A2" s="183"/>
      <c r="B2" s="184"/>
      <c r="C2" s="187"/>
      <c r="D2" s="187"/>
      <c r="E2" s="603" t="s">
        <v>286</v>
      </c>
      <c r="F2" s="603"/>
      <c r="G2" s="603"/>
    </row>
    <row r="3" spans="1:7" ht="15">
      <c r="A3" s="183"/>
      <c r="B3" s="184"/>
      <c r="C3" s="187"/>
      <c r="D3" s="187"/>
      <c r="E3" s="603" t="s">
        <v>287</v>
      </c>
      <c r="F3" s="604"/>
      <c r="G3" s="604"/>
    </row>
    <row r="4" spans="1:7" ht="15">
      <c r="A4" s="183"/>
      <c r="B4" s="184"/>
      <c r="C4" s="187"/>
      <c r="D4" s="187"/>
      <c r="E4" s="603" t="s">
        <v>288</v>
      </c>
      <c r="F4" s="604"/>
      <c r="G4" s="604"/>
    </row>
    <row r="5" spans="1:7" ht="15">
      <c r="A5" s="183"/>
      <c r="B5" s="184"/>
      <c r="C5" s="187"/>
      <c r="D5" s="187"/>
      <c r="E5" s="187" t="s">
        <v>289</v>
      </c>
      <c r="F5" s="187"/>
      <c r="G5" s="187"/>
    </row>
    <row r="6" spans="1:7">
      <c r="A6" s="183"/>
      <c r="B6" s="605" t="s">
        <v>290</v>
      </c>
      <c r="C6" s="605"/>
      <c r="D6" s="605"/>
      <c r="E6" s="605"/>
      <c r="F6" s="605"/>
      <c r="G6" s="605"/>
    </row>
    <row r="7" spans="1:7">
      <c r="A7" s="188"/>
      <c r="B7" s="189"/>
      <c r="C7" s="189"/>
      <c r="D7" s="189"/>
      <c r="E7" s="189"/>
      <c r="F7" s="189"/>
      <c r="G7" s="189"/>
    </row>
    <row r="8" spans="1:7" ht="15" customHeight="1">
      <c r="A8" s="188"/>
      <c r="B8" s="190"/>
      <c r="C8" s="606" t="s">
        <v>291</v>
      </c>
      <c r="D8" s="606"/>
      <c r="E8" s="606"/>
      <c r="F8" s="606"/>
      <c r="G8" s="190"/>
    </row>
    <row r="9" spans="1:7">
      <c r="A9" s="183"/>
      <c r="B9" s="602" t="s">
        <v>292</v>
      </c>
      <c r="C9" s="602"/>
      <c r="D9" s="602"/>
      <c r="E9" s="602"/>
      <c r="F9" s="602"/>
      <c r="G9" s="602"/>
    </row>
    <row r="10" spans="1:7" ht="15.75">
      <c r="A10" s="593" t="s">
        <v>293</v>
      </c>
      <c r="B10" s="593"/>
      <c r="C10" s="593"/>
      <c r="D10" s="593"/>
      <c r="E10" s="593"/>
      <c r="F10" s="593"/>
      <c r="G10" s="593"/>
    </row>
    <row r="11" spans="1:7" ht="13.5" customHeight="1">
      <c r="A11" s="183"/>
      <c r="B11" s="189"/>
      <c r="C11" s="189"/>
      <c r="D11" s="191"/>
      <c r="E11" s="191"/>
      <c r="F11" s="183"/>
      <c r="G11" s="183"/>
    </row>
    <row r="12" spans="1:7">
      <c r="A12" s="183"/>
      <c r="B12" s="189"/>
      <c r="C12" s="183"/>
      <c r="D12" s="192" t="s">
        <v>294</v>
      </c>
      <c r="E12" s="193"/>
      <c r="F12" s="183"/>
      <c r="G12" s="183"/>
    </row>
    <row r="13" spans="1:7">
      <c r="A13" s="183"/>
      <c r="B13" s="183"/>
      <c r="C13" s="183"/>
      <c r="D13" s="194" t="s">
        <v>295</v>
      </c>
      <c r="E13" s="195"/>
      <c r="F13" s="183"/>
      <c r="G13" s="183"/>
    </row>
    <row r="14" spans="1:7" ht="15.75" hidden="1">
      <c r="A14" s="196"/>
      <c r="B14" s="184"/>
      <c r="C14" s="184"/>
      <c r="D14" s="184"/>
      <c r="E14" s="184"/>
      <c r="F14" s="183"/>
      <c r="G14" s="183"/>
    </row>
    <row r="15" spans="1:7" ht="15">
      <c r="A15" s="197"/>
      <c r="B15" s="184"/>
      <c r="C15" s="184"/>
      <c r="D15" s="184"/>
      <c r="E15" s="184"/>
      <c r="F15" s="183"/>
      <c r="G15" s="195" t="s">
        <v>296</v>
      </c>
    </row>
    <row r="16" spans="1:7">
      <c r="A16" s="594" t="s">
        <v>297</v>
      </c>
      <c r="B16" s="594" t="s">
        <v>298</v>
      </c>
      <c r="C16" s="596" t="s">
        <v>299</v>
      </c>
      <c r="D16" s="597"/>
      <c r="E16" s="597"/>
      <c r="F16" s="597"/>
      <c r="G16" s="598"/>
    </row>
    <row r="17" spans="1:7">
      <c r="A17" s="595"/>
      <c r="B17" s="595"/>
      <c r="C17" s="198"/>
      <c r="D17" s="199"/>
      <c r="E17" s="199"/>
      <c r="F17" s="199"/>
      <c r="G17" s="200"/>
    </row>
    <row r="18" spans="1:7">
      <c r="A18" s="595"/>
      <c r="B18" s="595"/>
      <c r="C18" s="594" t="s">
        <v>300</v>
      </c>
      <c r="D18" s="594" t="s">
        <v>301</v>
      </c>
      <c r="E18" s="600" t="s">
        <v>302</v>
      </c>
      <c r="F18" s="594" t="s">
        <v>303</v>
      </c>
      <c r="G18" s="594" t="s">
        <v>304</v>
      </c>
    </row>
    <row r="19" spans="1:7" ht="20.25" customHeight="1">
      <c r="A19" s="595"/>
      <c r="B19" s="595"/>
      <c r="C19" s="599"/>
      <c r="D19" s="599"/>
      <c r="E19" s="601"/>
      <c r="F19" s="599"/>
      <c r="G19" s="599"/>
    </row>
    <row r="20" spans="1:7">
      <c r="A20" s="201">
        <v>1</v>
      </c>
      <c r="B20" s="202">
        <v>2</v>
      </c>
      <c r="C20" s="201">
        <v>3</v>
      </c>
      <c r="D20" s="201">
        <v>4</v>
      </c>
      <c r="E20" s="201">
        <v>5</v>
      </c>
      <c r="F20" s="201">
        <v>6</v>
      </c>
      <c r="G20" s="201">
        <v>7</v>
      </c>
    </row>
    <row r="21" spans="1:7">
      <c r="A21" s="203"/>
      <c r="B21" s="204"/>
      <c r="C21" s="205">
        <v>0</v>
      </c>
      <c r="D21" s="206">
        <v>0</v>
      </c>
      <c r="E21" s="206">
        <v>0</v>
      </c>
      <c r="F21" s="207">
        <v>0</v>
      </c>
      <c r="G21" s="208">
        <v>0</v>
      </c>
    </row>
    <row r="22" spans="1:7" ht="26.25" customHeight="1">
      <c r="A22" s="203">
        <v>741</v>
      </c>
      <c r="B22" s="209" t="s">
        <v>305</v>
      </c>
      <c r="C22" s="210">
        <v>109.98</v>
      </c>
      <c r="D22" s="171">
        <v>36481.730000000003</v>
      </c>
      <c r="E22" s="211">
        <v>36591.71</v>
      </c>
      <c r="F22" s="212">
        <v>0</v>
      </c>
      <c r="G22" s="211">
        <f>C22+D22-E22</f>
        <v>0</v>
      </c>
    </row>
    <row r="23" spans="1:7">
      <c r="A23" s="213">
        <v>731</v>
      </c>
      <c r="B23" s="214" t="s">
        <v>306</v>
      </c>
      <c r="C23" s="215">
        <v>0</v>
      </c>
      <c r="D23" s="203">
        <v>2000</v>
      </c>
      <c r="E23" s="203">
        <v>2000</v>
      </c>
      <c r="F23" s="216"/>
      <c r="G23" s="216"/>
    </row>
    <row r="24" spans="1:7">
      <c r="A24" s="203"/>
      <c r="B24" s="203"/>
      <c r="C24" s="215"/>
      <c r="D24" s="203"/>
      <c r="E24" s="203"/>
      <c r="F24" s="216"/>
      <c r="G24" s="216"/>
    </row>
    <row r="25" spans="1:7">
      <c r="A25" s="203"/>
      <c r="B25" s="203"/>
      <c r="C25" s="215"/>
      <c r="D25" s="203"/>
      <c r="E25" s="203"/>
      <c r="F25" s="216"/>
      <c r="G25" s="216"/>
    </row>
    <row r="26" spans="1:7" ht="15">
      <c r="A26" s="217"/>
      <c r="B26" s="218" t="s">
        <v>307</v>
      </c>
      <c r="C26" s="219">
        <f>SUM(C22:C25)</f>
        <v>109.98</v>
      </c>
      <c r="D26" s="219">
        <f>SUM(D22:D25)</f>
        <v>38481.730000000003</v>
      </c>
      <c r="E26" s="219">
        <f>SUM(E22:E25)</f>
        <v>38591.71</v>
      </c>
      <c r="F26" s="219">
        <v>0</v>
      </c>
      <c r="G26" s="219">
        <f>SUM(G22:G25)</f>
        <v>0</v>
      </c>
    </row>
    <row r="27" spans="1:7" ht="15">
      <c r="A27" s="183"/>
      <c r="B27" s="184"/>
      <c r="C27" s="184"/>
      <c r="D27" s="184"/>
      <c r="E27" s="184"/>
      <c r="F27" s="183"/>
      <c r="G27" s="183"/>
    </row>
    <row r="28" spans="1:7">
      <c r="A28" s="183"/>
      <c r="B28" s="183"/>
      <c r="C28" s="183"/>
      <c r="D28" s="183"/>
      <c r="E28" s="183"/>
      <c r="F28" s="183"/>
      <c r="G28" s="183"/>
    </row>
    <row r="29" spans="1:7" ht="15.75">
      <c r="A29" s="589" t="s">
        <v>223</v>
      </c>
      <c r="B29" s="589"/>
      <c r="C29" s="220"/>
      <c r="D29" s="221"/>
      <c r="E29" s="183"/>
      <c r="F29" s="589" t="s">
        <v>224</v>
      </c>
      <c r="G29" s="589"/>
    </row>
    <row r="30" spans="1:7">
      <c r="A30" s="590" t="s">
        <v>308</v>
      </c>
      <c r="B30" s="590"/>
      <c r="C30" s="222"/>
      <c r="D30" s="223" t="s">
        <v>226</v>
      </c>
      <c r="E30" s="223"/>
      <c r="F30" s="587" t="s">
        <v>227</v>
      </c>
      <c r="G30" s="587"/>
    </row>
    <row r="31" spans="1:7">
      <c r="A31" s="183"/>
      <c r="B31" s="183"/>
      <c r="C31" s="193"/>
      <c r="D31" s="183"/>
      <c r="E31" s="183"/>
      <c r="F31" s="183"/>
      <c r="G31" s="183"/>
    </row>
    <row r="32" spans="1:7" ht="35.25" customHeight="1">
      <c r="A32" s="591" t="s">
        <v>228</v>
      </c>
      <c r="B32" s="591"/>
      <c r="C32" s="224"/>
      <c r="D32" s="224"/>
      <c r="E32" s="183"/>
      <c r="F32" s="592" t="s">
        <v>229</v>
      </c>
      <c r="G32" s="592"/>
    </row>
    <row r="33" spans="1:7" ht="26.25" customHeight="1">
      <c r="A33" s="586" t="s">
        <v>230</v>
      </c>
      <c r="B33" s="586"/>
      <c r="C33" s="225"/>
      <c r="D33" s="223" t="s">
        <v>226</v>
      </c>
      <c r="E33" s="223"/>
      <c r="F33" s="587" t="s">
        <v>227</v>
      </c>
      <c r="G33" s="587"/>
    </row>
    <row r="34" spans="1:7" ht="15">
      <c r="A34" s="188"/>
      <c r="B34" s="226"/>
      <c r="C34" s="226"/>
      <c r="D34" s="226"/>
      <c r="E34" s="226"/>
      <c r="F34" s="188"/>
      <c r="G34" s="188"/>
    </row>
    <row r="35" spans="1:7" ht="15" hidden="1">
      <c r="A35" s="188"/>
      <c r="B35" s="226"/>
      <c r="C35" s="226"/>
      <c r="D35" s="226"/>
      <c r="E35" s="226"/>
      <c r="F35" s="188"/>
      <c r="G35" s="188"/>
    </row>
    <row r="36" spans="1:7" ht="15" hidden="1">
      <c r="A36" s="188"/>
      <c r="B36" s="226"/>
      <c r="C36" s="226"/>
      <c r="D36" s="226"/>
      <c r="E36" s="226"/>
      <c r="F36" s="188"/>
      <c r="G36" s="188"/>
    </row>
    <row r="37" spans="1:7" ht="15" customHeight="1">
      <c r="A37" s="588" t="s">
        <v>309</v>
      </c>
      <c r="B37" s="588"/>
      <c r="C37" s="588"/>
      <c r="D37" s="588"/>
      <c r="E37" s="588"/>
      <c r="F37" s="188"/>
      <c r="G37" s="188"/>
    </row>
    <row r="38" spans="1:7" ht="15">
      <c r="A38" s="188"/>
      <c r="B38" s="226"/>
      <c r="C38" s="226"/>
      <c r="D38" s="226"/>
      <c r="E38" s="226"/>
      <c r="F38" s="188"/>
      <c r="G38" s="188"/>
    </row>
  </sheetData>
  <protectedRanges>
    <protectedRange algorithmName="SHA-512" hashValue="2ioYzg2oT+slOHIKnxLvcBfzrgmqGAIJveP0T1VK0jymo93HbOnpyEhPYxlrRc8P4QrpfpQPWg8J0hpfMATPZw==" saltValue="6eOds3X0GthiaD/TTIKelA==" spinCount="100000" sqref="D22" name="Diapazonas1"/>
  </protectedRanges>
  <mergeCells count="24">
    <mergeCell ref="B9:G9"/>
    <mergeCell ref="E2:G2"/>
    <mergeCell ref="E3:G3"/>
    <mergeCell ref="E4:G4"/>
    <mergeCell ref="B6:G6"/>
    <mergeCell ref="C8:F8"/>
    <mergeCell ref="A10:G10"/>
    <mergeCell ref="A16:A19"/>
    <mergeCell ref="B16:B19"/>
    <mergeCell ref="C16:G16"/>
    <mergeCell ref="C18:C19"/>
    <mergeCell ref="D18:D19"/>
    <mergeCell ref="E18:E19"/>
    <mergeCell ref="F18:F19"/>
    <mergeCell ref="G18:G19"/>
    <mergeCell ref="A33:B33"/>
    <mergeCell ref="F33:G33"/>
    <mergeCell ref="A37:E37"/>
    <mergeCell ref="A29:B29"/>
    <mergeCell ref="F29:G29"/>
    <mergeCell ref="A30:B30"/>
    <mergeCell ref="F30:G30"/>
    <mergeCell ref="A32:B32"/>
    <mergeCell ref="F32:G32"/>
  </mergeCells>
  <pageMargins left="0.19685039370078741" right="0.19685039370078741" top="0.19685039370078741" bottom="0.19685039370078741" header="3.937007874015748E-2" footer="3.937007874015748E-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B3DB-6EBF-4D65-873B-98B9DF451D21}">
  <sheetPr>
    <pageSetUpPr fitToPage="1"/>
  </sheetPr>
  <dimension ref="A1:O34"/>
  <sheetViews>
    <sheetView topLeftCell="A13" workbookViewId="0">
      <selection activeCell="M4" sqref="M4"/>
    </sheetView>
  </sheetViews>
  <sheetFormatPr defaultColWidth="9.140625" defaultRowHeight="12.75"/>
  <cols>
    <col min="1" max="3" width="9.140625" style="156"/>
    <col min="4" max="4" width="21.140625" style="156" customWidth="1"/>
    <col min="5" max="5" width="13.5703125" style="156" customWidth="1"/>
    <col min="6" max="6" width="11.7109375" style="156" customWidth="1"/>
    <col min="7" max="7" width="12.7109375" style="156" customWidth="1"/>
    <col min="8" max="8" width="14.7109375" style="156" customWidth="1"/>
    <col min="9" max="9" width="13.85546875" style="156" customWidth="1"/>
    <col min="10" max="10" width="12.7109375" style="156" customWidth="1"/>
    <col min="11" max="11" width="17.85546875" style="156" customWidth="1"/>
    <col min="12" max="16384" width="9.140625" style="156"/>
  </cols>
  <sheetData>
    <row r="1" spans="1:15" ht="67.5" customHeight="1">
      <c r="I1" s="157"/>
      <c r="J1" s="650" t="s">
        <v>257</v>
      </c>
      <c r="K1" s="650"/>
    </row>
    <row r="2" spans="1:15">
      <c r="A2" s="158"/>
      <c r="B2" s="651" t="s">
        <v>258</v>
      </c>
      <c r="C2" s="651"/>
      <c r="D2" s="651"/>
      <c r="E2" s="651"/>
      <c r="F2" s="651"/>
      <c r="G2" s="651"/>
      <c r="H2" s="651"/>
    </row>
    <row r="3" spans="1:15">
      <c r="B3" s="652" t="s">
        <v>259</v>
      </c>
      <c r="C3" s="652"/>
      <c r="D3" s="652"/>
      <c r="E3" s="652"/>
      <c r="F3" s="652"/>
    </row>
    <row r="5" spans="1:15">
      <c r="B5" s="653" t="s">
        <v>260</v>
      </c>
      <c r="C5" s="653"/>
      <c r="D5" s="653"/>
      <c r="E5" s="653"/>
      <c r="F5" s="653"/>
      <c r="G5" s="653"/>
      <c r="H5" s="653"/>
    </row>
    <row r="6" spans="1:15">
      <c r="B6" s="652" t="s">
        <v>261</v>
      </c>
      <c r="C6" s="652"/>
      <c r="D6" s="652"/>
      <c r="E6" s="652"/>
      <c r="F6" s="652"/>
    </row>
    <row r="7" spans="1:15">
      <c r="A7" s="158"/>
      <c r="B7" s="649"/>
      <c r="C7" s="649"/>
      <c r="D7" s="649"/>
      <c r="E7" s="649"/>
      <c r="F7" s="649"/>
      <c r="G7" s="158"/>
      <c r="H7" s="158"/>
      <c r="I7" s="158"/>
      <c r="J7" s="158"/>
      <c r="K7" s="159"/>
    </row>
    <row r="8" spans="1:15">
      <c r="A8" s="160"/>
      <c r="B8" s="160"/>
      <c r="C8" s="160"/>
      <c r="D8" s="160"/>
      <c r="E8" s="160"/>
      <c r="F8" s="160"/>
      <c r="G8" s="160"/>
      <c r="H8" s="160"/>
      <c r="I8" s="160"/>
      <c r="J8" s="624" t="s">
        <v>262</v>
      </c>
      <c r="K8" s="625"/>
    </row>
    <row r="9" spans="1:15" s="162" customFormat="1" ht="15.75">
      <c r="A9" s="626" t="s">
        <v>263</v>
      </c>
      <c r="B9" s="626"/>
      <c r="C9" s="626"/>
      <c r="D9" s="626"/>
      <c r="E9" s="626"/>
      <c r="F9" s="626"/>
      <c r="G9" s="626"/>
      <c r="H9" s="626"/>
      <c r="I9" s="626"/>
      <c r="J9" s="626"/>
      <c r="K9" s="161"/>
    </row>
    <row r="10" spans="1:15" s="163" customFormat="1">
      <c r="D10" s="164"/>
      <c r="E10" s="164"/>
      <c r="F10" s="164"/>
    </row>
    <row r="11" spans="1:15" s="163" customFormat="1" hidden="1">
      <c r="D11" s="608"/>
      <c r="E11" s="608"/>
      <c r="F11" s="608"/>
    </row>
    <row r="12" spans="1:15" s="163" customFormat="1">
      <c r="I12" s="165"/>
      <c r="K12" s="166" t="s">
        <v>264</v>
      </c>
    </row>
    <row r="13" spans="1:15" s="163" customFormat="1">
      <c r="A13" s="627" t="s">
        <v>265</v>
      </c>
      <c r="B13" s="628"/>
      <c r="C13" s="628"/>
      <c r="D13" s="629"/>
      <c r="E13" s="636" t="s">
        <v>266</v>
      </c>
      <c r="F13" s="639" t="s">
        <v>267</v>
      </c>
      <c r="G13" s="640"/>
      <c r="H13" s="639" t="s">
        <v>268</v>
      </c>
      <c r="I13" s="639" t="s">
        <v>269</v>
      </c>
      <c r="J13" s="639" t="s">
        <v>31</v>
      </c>
      <c r="K13" s="636" t="s">
        <v>270</v>
      </c>
    </row>
    <row r="14" spans="1:15" s="163" customFormat="1">
      <c r="A14" s="630"/>
      <c r="B14" s="631"/>
      <c r="C14" s="631"/>
      <c r="D14" s="632"/>
      <c r="E14" s="637"/>
      <c r="F14" s="641"/>
      <c r="G14" s="642"/>
      <c r="H14" s="643"/>
      <c r="I14" s="643"/>
      <c r="J14" s="643"/>
      <c r="K14" s="637"/>
      <c r="M14" s="167"/>
    </row>
    <row r="15" spans="1:15" s="163" customFormat="1">
      <c r="A15" s="630"/>
      <c r="B15" s="631"/>
      <c r="C15" s="631"/>
      <c r="D15" s="632"/>
      <c r="E15" s="637"/>
      <c r="F15" s="644" t="s">
        <v>271</v>
      </c>
      <c r="G15" s="639" t="s">
        <v>272</v>
      </c>
      <c r="H15" s="643"/>
      <c r="I15" s="643"/>
      <c r="J15" s="643"/>
      <c r="K15" s="637"/>
      <c r="N15" s="167"/>
      <c r="O15" s="167"/>
    </row>
    <row r="16" spans="1:15" s="163" customFormat="1">
      <c r="A16" s="633"/>
      <c r="B16" s="634"/>
      <c r="C16" s="634"/>
      <c r="D16" s="635"/>
      <c r="E16" s="638"/>
      <c r="F16" s="645"/>
      <c r="G16" s="641"/>
      <c r="H16" s="641"/>
      <c r="I16" s="641"/>
      <c r="J16" s="641"/>
      <c r="K16" s="638"/>
    </row>
    <row r="17" spans="1:11" s="163" customFormat="1">
      <c r="A17" s="612" t="s">
        <v>273</v>
      </c>
      <c r="B17" s="613"/>
      <c r="C17" s="613"/>
      <c r="D17" s="614"/>
      <c r="E17" s="168"/>
      <c r="F17" s="169">
        <v>100900</v>
      </c>
      <c r="G17" s="170">
        <v>100900</v>
      </c>
      <c r="H17" s="171">
        <v>97701.56</v>
      </c>
      <c r="I17" s="171">
        <v>97701.56</v>
      </c>
      <c r="J17" s="172">
        <f>I17</f>
        <v>97701.56</v>
      </c>
      <c r="K17" s="173">
        <f>H17-I17</f>
        <v>0</v>
      </c>
    </row>
    <row r="18" spans="1:11" s="163" customFormat="1">
      <c r="A18" s="646" t="s">
        <v>274</v>
      </c>
      <c r="B18" s="647"/>
      <c r="C18" s="647"/>
      <c r="D18" s="648"/>
      <c r="E18" s="168"/>
      <c r="F18" s="169"/>
      <c r="G18" s="170"/>
      <c r="H18" s="171"/>
      <c r="I18" s="171"/>
      <c r="J18" s="172"/>
      <c r="K18" s="173"/>
    </row>
    <row r="19" spans="1:11" s="163" customFormat="1">
      <c r="A19" s="646" t="s">
        <v>275</v>
      </c>
      <c r="B19" s="647"/>
      <c r="C19" s="647"/>
      <c r="D19" s="648"/>
      <c r="E19" s="174"/>
      <c r="F19" s="169">
        <v>2000</v>
      </c>
      <c r="G19" s="170">
        <v>2000</v>
      </c>
      <c r="H19" s="171">
        <v>2000</v>
      </c>
      <c r="I19" s="171">
        <v>2000</v>
      </c>
      <c r="J19" s="172">
        <v>2000</v>
      </c>
      <c r="K19" s="173">
        <f t="shared" ref="K19" si="0">H19-I19</f>
        <v>0</v>
      </c>
    </row>
    <row r="20" spans="1:11" s="163" customFormat="1">
      <c r="A20" s="612" t="s">
        <v>276</v>
      </c>
      <c r="B20" s="613"/>
      <c r="C20" s="613"/>
      <c r="D20" s="614"/>
      <c r="E20" s="168"/>
      <c r="F20" s="169"/>
      <c r="G20" s="170"/>
      <c r="H20" s="170"/>
      <c r="I20" s="170"/>
      <c r="J20" s="172"/>
      <c r="K20" s="173"/>
    </row>
    <row r="21" spans="1:11" s="163" customFormat="1">
      <c r="A21" s="612" t="s">
        <v>277</v>
      </c>
      <c r="B21" s="613"/>
      <c r="C21" s="613"/>
      <c r="D21" s="614"/>
      <c r="E21" s="175"/>
      <c r="F21" s="169"/>
      <c r="G21" s="170"/>
      <c r="H21" s="176"/>
      <c r="I21" s="176"/>
      <c r="J21" s="176"/>
      <c r="K21" s="177"/>
    </row>
    <row r="22" spans="1:11" s="163" customFormat="1">
      <c r="A22" s="612" t="s">
        <v>278</v>
      </c>
      <c r="B22" s="613"/>
      <c r="C22" s="613"/>
      <c r="D22" s="614"/>
      <c r="E22" s="168"/>
      <c r="F22" s="173" t="s">
        <v>279</v>
      </c>
      <c r="G22" s="176" t="s">
        <v>279</v>
      </c>
      <c r="H22" s="170"/>
      <c r="I22" s="170"/>
      <c r="J22" s="172"/>
      <c r="K22" s="173"/>
    </row>
    <row r="23" spans="1:11" s="163" customFormat="1">
      <c r="A23" s="612" t="s">
        <v>280</v>
      </c>
      <c r="B23" s="613"/>
      <c r="C23" s="613"/>
      <c r="D23" s="614"/>
      <c r="E23" s="168"/>
      <c r="F23" s="173" t="s">
        <v>279</v>
      </c>
      <c r="G23" s="176" t="s">
        <v>279</v>
      </c>
      <c r="H23" s="170"/>
      <c r="I23" s="170"/>
      <c r="J23" s="172"/>
      <c r="K23" s="173"/>
    </row>
    <row r="24" spans="1:11" s="163" customFormat="1">
      <c r="A24" s="615" t="s">
        <v>281</v>
      </c>
      <c r="B24" s="616"/>
      <c r="C24" s="616"/>
      <c r="D24" s="617"/>
      <c r="E24" s="178"/>
      <c r="F24" s="173">
        <f>SUM(F17:F21)</f>
        <v>102900</v>
      </c>
      <c r="G24" s="173">
        <f t="shared" ref="G24:J24" si="1">SUM(G17:G21)</f>
        <v>102900</v>
      </c>
      <c r="H24" s="173">
        <f t="shared" si="1"/>
        <v>99701.56</v>
      </c>
      <c r="I24" s="173">
        <f t="shared" si="1"/>
        <v>99701.56</v>
      </c>
      <c r="J24" s="173">
        <f t="shared" si="1"/>
        <v>99701.56</v>
      </c>
      <c r="K24" s="179" t="s">
        <v>279</v>
      </c>
    </row>
    <row r="25" spans="1:11" s="163" customFormat="1">
      <c r="A25" s="615" t="s">
        <v>282</v>
      </c>
      <c r="B25" s="616"/>
      <c r="C25" s="616"/>
      <c r="D25" s="617"/>
      <c r="E25" s="621" t="s">
        <v>279</v>
      </c>
      <c r="F25" s="621" t="s">
        <v>279</v>
      </c>
      <c r="G25" s="622" t="s">
        <v>279</v>
      </c>
      <c r="H25" s="622" t="s">
        <v>279</v>
      </c>
      <c r="I25" s="622" t="s">
        <v>279</v>
      </c>
      <c r="J25" s="622" t="s">
        <v>279</v>
      </c>
      <c r="K25" s="610">
        <f>K17+K18+K19+K20+K23+K22+K21</f>
        <v>0</v>
      </c>
    </row>
    <row r="26" spans="1:11" s="163" customFormat="1">
      <c r="A26" s="618"/>
      <c r="B26" s="619"/>
      <c r="C26" s="619"/>
      <c r="D26" s="620"/>
      <c r="E26" s="611"/>
      <c r="F26" s="611"/>
      <c r="G26" s="623"/>
      <c r="H26" s="623"/>
      <c r="I26" s="623"/>
      <c r="J26" s="623"/>
      <c r="K26" s="611"/>
    </row>
    <row r="27" spans="1:11" s="163" customFormat="1"/>
    <row r="28" spans="1:11" s="163" customFormat="1">
      <c r="A28" s="163" t="s">
        <v>223</v>
      </c>
      <c r="H28" s="180"/>
      <c r="J28" s="607" t="s">
        <v>224</v>
      </c>
      <c r="K28" s="607"/>
    </row>
    <row r="29" spans="1:11" s="163" customFormat="1">
      <c r="H29" s="181" t="s">
        <v>226</v>
      </c>
      <c r="J29" s="608"/>
      <c r="K29" s="608"/>
    </row>
    <row r="30" spans="1:11" s="163" customFormat="1">
      <c r="H30" s="165"/>
      <c r="I30" s="165"/>
      <c r="J30" s="165"/>
      <c r="K30" s="165"/>
    </row>
    <row r="31" spans="1:11" s="163" customFormat="1">
      <c r="A31" s="163" t="s">
        <v>228</v>
      </c>
      <c r="H31" s="180"/>
      <c r="J31" s="607" t="s">
        <v>229</v>
      </c>
      <c r="K31" s="607"/>
    </row>
    <row r="32" spans="1:11" s="163" customFormat="1">
      <c r="H32" s="181" t="s">
        <v>226</v>
      </c>
      <c r="J32" s="608"/>
      <c r="K32" s="608"/>
    </row>
    <row r="33" spans="1:8" s="163" customFormat="1">
      <c r="A33" s="609" t="s">
        <v>283</v>
      </c>
      <c r="B33" s="609"/>
      <c r="C33" s="609"/>
      <c r="D33" s="609"/>
      <c r="E33" s="609"/>
      <c r="F33" s="609"/>
      <c r="G33" s="609"/>
      <c r="H33" s="182"/>
    </row>
    <row r="34" spans="1:8">
      <c r="A34" s="156" t="s">
        <v>284</v>
      </c>
    </row>
  </sheetData>
  <protectedRanges>
    <protectedRange algorithmName="SHA-512" hashValue="2ioYzg2oT+slOHIKnxLvcBfzrgmqGAIJveP0T1VK0jymo93HbOnpyEhPYxlrRc8P4QrpfpQPWg8J0hpfMATPZw==" saltValue="6eOds3X0GthiaD/TTIKelA==" spinCount="100000" sqref="H22:J23 E22:E23 E17:J20" name="Diapazonas1_1"/>
  </protectedRanges>
  <mergeCells count="39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J28:K28"/>
    <mergeCell ref="J29:K29"/>
    <mergeCell ref="J31:K31"/>
    <mergeCell ref="J32:K32"/>
    <mergeCell ref="A33:G33"/>
  </mergeCells>
  <pageMargins left="0.19685039370078741" right="0.19685039370078741" top="0.19685039370078741" bottom="0.19685039370078741" header="3.937007874015748E-2" footer="3.937007874015748E-2"/>
  <pageSetup paperSize="9" scale="9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37F7-DFCF-4E16-8AAC-57DFFD1E91FC}">
  <sheetPr>
    <pageSetUpPr fitToPage="1"/>
  </sheetPr>
  <dimension ref="A1:AB47"/>
  <sheetViews>
    <sheetView topLeftCell="A14" workbookViewId="0">
      <selection activeCell="C42" sqref="C42"/>
    </sheetView>
  </sheetViews>
  <sheetFormatPr defaultRowHeight="12"/>
  <cols>
    <col min="1" max="1" width="23.42578125" style="358" customWidth="1"/>
    <col min="2" max="2" width="7.85546875" style="358" customWidth="1"/>
    <col min="3" max="4" width="8.140625" style="358" customWidth="1"/>
    <col min="5" max="5" width="7.5703125" style="358" customWidth="1"/>
    <col min="6" max="7" width="7.42578125" style="358" customWidth="1"/>
    <col min="8" max="8" width="11.85546875" style="358" customWidth="1"/>
    <col min="9" max="9" width="9.140625" style="358"/>
    <col min="10" max="10" width="8.5703125" style="358" customWidth="1"/>
    <col min="11" max="11" width="8.140625" style="358" customWidth="1"/>
    <col min="12" max="12" width="12.140625" style="358" customWidth="1"/>
    <col min="13" max="13" width="11.5703125" style="358" customWidth="1"/>
    <col min="14" max="14" width="9.140625" style="358"/>
    <col min="15" max="15" width="9.28515625" style="358" customWidth="1"/>
    <col min="16" max="16" width="7.5703125" style="358" customWidth="1"/>
    <col min="17" max="17" width="8.85546875" style="358" customWidth="1"/>
    <col min="18" max="18" width="9" style="358" customWidth="1"/>
    <col min="19" max="19" width="12.42578125" style="358" customWidth="1"/>
    <col min="20" max="24" width="10" style="358" hidden="1" customWidth="1"/>
    <col min="25" max="26" width="9.140625" style="358" hidden="1" customWidth="1"/>
    <col min="27" max="27" width="10.42578125" style="358" hidden="1" customWidth="1"/>
    <col min="28" max="16384" width="9.140625" style="358"/>
  </cols>
  <sheetData>
    <row r="1" spans="1:25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56" t="s">
        <v>459</v>
      </c>
      <c r="O1" s="656"/>
      <c r="P1" s="656"/>
      <c r="Q1" s="656"/>
      <c r="R1" s="656"/>
      <c r="S1" s="656"/>
    </row>
    <row r="2" spans="1:25" ht="15.75">
      <c r="A2" s="357"/>
      <c r="B2" s="657" t="s">
        <v>460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6"/>
      <c r="O2" s="656"/>
      <c r="P2" s="656"/>
      <c r="Q2" s="656"/>
      <c r="R2" s="656"/>
      <c r="S2" s="656"/>
    </row>
    <row r="3" spans="1:25">
      <c r="A3" s="357"/>
      <c r="B3" s="357"/>
      <c r="C3" s="357"/>
      <c r="D3" s="357"/>
      <c r="E3" s="357"/>
      <c r="F3" s="357"/>
      <c r="G3" s="357"/>
      <c r="H3" s="357" t="s">
        <v>461</v>
      </c>
      <c r="I3" s="359"/>
      <c r="J3" s="359"/>
      <c r="K3" s="359"/>
      <c r="L3" s="359"/>
      <c r="M3" s="359"/>
      <c r="N3" s="360"/>
      <c r="O3" s="360"/>
      <c r="P3" s="360"/>
      <c r="Q3" s="360"/>
      <c r="R3" s="360"/>
      <c r="S3" s="360"/>
    </row>
    <row r="4" spans="1:25">
      <c r="A4" s="357"/>
      <c r="B4" s="357"/>
      <c r="C4" s="357"/>
      <c r="D4" s="357"/>
      <c r="E4" s="357"/>
      <c r="F4" s="357"/>
      <c r="G4" s="357"/>
      <c r="H4" s="357"/>
      <c r="I4" s="359"/>
      <c r="J4" s="359"/>
      <c r="K4" s="359"/>
      <c r="L4" s="359"/>
      <c r="M4" s="359"/>
      <c r="N4" s="360"/>
      <c r="O4" s="360"/>
      <c r="P4" s="360"/>
      <c r="Q4" s="360"/>
      <c r="R4" s="360"/>
      <c r="S4" s="360"/>
      <c r="T4" s="361"/>
      <c r="U4" s="361"/>
    </row>
    <row r="5" spans="1:25" ht="12.75">
      <c r="A5" s="658" t="s">
        <v>462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361"/>
    </row>
    <row r="6" spans="1:25">
      <c r="A6" s="362"/>
      <c r="B6" s="362"/>
      <c r="C6" s="362"/>
      <c r="D6" s="362"/>
      <c r="E6" s="362"/>
      <c r="F6" s="362"/>
      <c r="G6" s="362"/>
      <c r="H6" s="362"/>
      <c r="I6" s="362"/>
      <c r="J6" s="659"/>
      <c r="K6" s="659"/>
      <c r="L6" s="659"/>
      <c r="M6" s="659"/>
      <c r="N6" s="362"/>
      <c r="O6" s="362"/>
      <c r="P6" s="362"/>
      <c r="Q6" s="362"/>
      <c r="R6" s="362"/>
      <c r="S6" s="362"/>
    </row>
    <row r="7" spans="1:25">
      <c r="A7" s="363"/>
      <c r="B7" s="363"/>
      <c r="C7" s="363"/>
      <c r="D7" s="660" t="s">
        <v>519</v>
      </c>
      <c r="E7" s="659"/>
      <c r="F7" s="659"/>
      <c r="G7" s="659"/>
      <c r="H7" s="659"/>
      <c r="I7" s="659"/>
      <c r="J7" s="659"/>
      <c r="K7" s="659"/>
      <c r="L7" s="659"/>
      <c r="M7" s="364"/>
      <c r="N7" s="363"/>
      <c r="O7" s="363"/>
      <c r="P7" s="363"/>
      <c r="Q7" s="363"/>
      <c r="R7" s="363"/>
      <c r="S7" s="363"/>
    </row>
    <row r="8" spans="1:25">
      <c r="A8" s="363"/>
      <c r="B8" s="363"/>
      <c r="C8" s="363"/>
      <c r="D8" s="363"/>
      <c r="E8" s="661" t="s">
        <v>463</v>
      </c>
      <c r="F8" s="661"/>
      <c r="G8" s="661"/>
      <c r="H8" s="661"/>
      <c r="I8" s="661"/>
      <c r="J8" s="661"/>
      <c r="K8" s="661"/>
      <c r="L8" s="661"/>
      <c r="M8" s="364"/>
      <c r="N8" s="363"/>
      <c r="O8" s="363"/>
      <c r="P8" s="363"/>
      <c r="Q8" s="363"/>
      <c r="R8" s="363"/>
      <c r="S8" s="363"/>
    </row>
    <row r="9" spans="1:25" ht="12.75">
      <c r="A9" s="355"/>
      <c r="B9" s="354"/>
      <c r="C9" s="354"/>
      <c r="D9" s="354"/>
      <c r="E9" s="354"/>
      <c r="F9" s="354"/>
      <c r="G9" s="354"/>
      <c r="H9" s="163"/>
      <c r="I9" s="163"/>
      <c r="J9" s="607"/>
      <c r="K9" s="607"/>
      <c r="L9" s="357"/>
      <c r="M9" s="357"/>
      <c r="N9" s="363"/>
      <c r="O9" s="363"/>
      <c r="P9" s="363"/>
      <c r="Q9" s="363"/>
      <c r="R9" s="363"/>
      <c r="S9" s="363"/>
    </row>
    <row r="10" spans="1:25" ht="12.75">
      <c r="A10" s="163"/>
      <c r="B10" s="662" t="s">
        <v>464</v>
      </c>
      <c r="C10" s="663"/>
      <c r="D10" s="365" t="s">
        <v>465</v>
      </c>
      <c r="E10" s="366"/>
      <c r="F10" s="367"/>
      <c r="G10" s="367"/>
      <c r="H10" s="163"/>
      <c r="I10" s="163"/>
      <c r="J10" s="664"/>
      <c r="K10" s="664"/>
      <c r="L10" s="357"/>
      <c r="M10" s="357"/>
      <c r="N10" s="357"/>
      <c r="O10" s="357"/>
      <c r="P10" s="357"/>
      <c r="Q10" s="368"/>
      <c r="R10" s="368"/>
      <c r="S10" s="368"/>
    </row>
    <row r="11" spans="1:25" ht="19.5">
      <c r="A11" s="369" t="s">
        <v>466</v>
      </c>
      <c r="B11" s="370" t="s">
        <v>467</v>
      </c>
      <c r="C11" s="370" t="s">
        <v>468</v>
      </c>
      <c r="D11" s="371" t="s">
        <v>469</v>
      </c>
      <c r="E11" s="372" t="s">
        <v>470</v>
      </c>
      <c r="F11" s="373"/>
      <c r="G11" s="367"/>
      <c r="H11" s="163"/>
      <c r="I11" s="163"/>
      <c r="J11" s="374"/>
      <c r="K11" s="374"/>
      <c r="L11" s="357"/>
      <c r="M11" s="357"/>
      <c r="N11" s="357"/>
      <c r="O11" s="357"/>
      <c r="P11" s="357"/>
      <c r="Q11" s="368"/>
      <c r="R11" s="368"/>
      <c r="S11" s="368"/>
    </row>
    <row r="12" spans="1:25" ht="12.75">
      <c r="A12" s="375" t="s">
        <v>471</v>
      </c>
      <c r="B12" s="376">
        <v>1</v>
      </c>
      <c r="C12" s="376">
        <v>1</v>
      </c>
      <c r="D12" s="377" t="s">
        <v>472</v>
      </c>
      <c r="E12" s="378" t="s">
        <v>472</v>
      </c>
      <c r="F12" s="354"/>
      <c r="G12" s="354"/>
      <c r="H12" s="163"/>
      <c r="I12" s="356" t="s">
        <v>473</v>
      </c>
      <c r="J12" s="665" t="s">
        <v>234</v>
      </c>
      <c r="K12" s="665"/>
      <c r="L12" s="665"/>
      <c r="M12" s="665"/>
      <c r="N12" s="665"/>
      <c r="O12" s="665"/>
      <c r="P12" s="607"/>
      <c r="Q12" s="607"/>
      <c r="R12" s="654">
        <v>1</v>
      </c>
      <c r="S12" s="655"/>
    </row>
    <row r="13" spans="1:25" ht="12.75">
      <c r="A13" s="375" t="s">
        <v>474</v>
      </c>
      <c r="B13" s="379">
        <v>35</v>
      </c>
      <c r="C13" s="379">
        <v>36</v>
      </c>
      <c r="D13" s="380">
        <f>+((B13*8)+(C13*4))/12</f>
        <v>35.333333333333336</v>
      </c>
      <c r="E13" s="381">
        <f>+D13</f>
        <v>35.333333333333336</v>
      </c>
      <c r="F13" s="382"/>
      <c r="G13" s="382"/>
      <c r="H13" s="163"/>
      <c r="I13" s="666"/>
      <c r="J13" s="666"/>
      <c r="K13" s="666"/>
      <c r="L13" s="666"/>
      <c r="M13" s="666"/>
      <c r="N13" s="666"/>
      <c r="O13" s="666"/>
      <c r="P13" s="357"/>
      <c r="Q13" s="368"/>
      <c r="R13" s="368"/>
      <c r="S13" s="368"/>
    </row>
    <row r="14" spans="1:25" ht="12.75">
      <c r="A14" s="375" t="s">
        <v>475</v>
      </c>
      <c r="B14" s="379">
        <v>830</v>
      </c>
      <c r="C14" s="379">
        <v>850</v>
      </c>
      <c r="D14" s="380">
        <f>+((B14*8)+(C14*4))/12</f>
        <v>836.66666666666663</v>
      </c>
      <c r="E14" s="381">
        <f>+D14</f>
        <v>836.66666666666663</v>
      </c>
      <c r="F14" s="382"/>
      <c r="G14" s="382"/>
      <c r="H14" s="163"/>
      <c r="I14" s="383" t="s">
        <v>476</v>
      </c>
      <c r="J14" s="383"/>
      <c r="K14" s="384"/>
      <c r="L14" s="384"/>
      <c r="M14" s="385"/>
      <c r="N14" s="163"/>
      <c r="O14" s="163"/>
      <c r="P14" s="386">
        <v>9</v>
      </c>
      <c r="Q14" s="386">
        <v>2</v>
      </c>
      <c r="R14" s="387">
        <v>1</v>
      </c>
      <c r="S14" s="387">
        <v>1</v>
      </c>
    </row>
    <row r="15" spans="1:25" ht="13.5" thickBot="1">
      <c r="A15" s="388"/>
      <c r="B15" s="389"/>
      <c r="C15" s="389"/>
      <c r="D15" s="390"/>
      <c r="E15" s="383"/>
      <c r="F15" s="383"/>
      <c r="G15" s="383"/>
      <c r="H15" s="385"/>
      <c r="I15" s="163"/>
      <c r="J15" s="163"/>
      <c r="K15" s="163"/>
      <c r="L15" s="357"/>
      <c r="M15" s="391"/>
      <c r="N15" s="357"/>
      <c r="O15" s="357"/>
      <c r="P15" s="357"/>
      <c r="Q15" s="391"/>
      <c r="R15" s="391"/>
      <c r="S15" s="391"/>
    </row>
    <row r="16" spans="1:25" ht="12.75">
      <c r="A16" s="667" t="s">
        <v>477</v>
      </c>
      <c r="B16" s="669" t="s">
        <v>478</v>
      </c>
      <c r="C16" s="670"/>
      <c r="D16" s="670"/>
      <c r="E16" s="670"/>
      <c r="F16" s="670"/>
      <c r="G16" s="671"/>
      <c r="H16" s="672" t="s">
        <v>479</v>
      </c>
      <c r="I16" s="673"/>
      <c r="J16" s="673"/>
      <c r="K16" s="673"/>
      <c r="L16" s="674"/>
      <c r="M16" s="672" t="s">
        <v>480</v>
      </c>
      <c r="N16" s="673"/>
      <c r="O16" s="673"/>
      <c r="P16" s="673"/>
      <c r="Q16" s="673"/>
      <c r="R16" s="673"/>
      <c r="S16" s="674"/>
      <c r="T16" s="392"/>
      <c r="U16" s="392"/>
      <c r="V16" s="392"/>
      <c r="W16" s="392"/>
      <c r="X16" s="392"/>
      <c r="Y16" s="392"/>
    </row>
    <row r="17" spans="1:28" ht="12.75">
      <c r="A17" s="668"/>
      <c r="B17" s="675" t="s">
        <v>481</v>
      </c>
      <c r="C17" s="676"/>
      <c r="D17" s="676"/>
      <c r="E17" s="677" t="s">
        <v>464</v>
      </c>
      <c r="F17" s="678"/>
      <c r="G17" s="679"/>
      <c r="H17" s="680" t="s">
        <v>482</v>
      </c>
      <c r="I17" s="681" t="s">
        <v>483</v>
      </c>
      <c r="J17" s="681" t="s">
        <v>484</v>
      </c>
      <c r="K17" s="687" t="s">
        <v>485</v>
      </c>
      <c r="L17" s="688" t="s">
        <v>327</v>
      </c>
      <c r="M17" s="680" t="s">
        <v>482</v>
      </c>
      <c r="N17" s="681" t="s">
        <v>483</v>
      </c>
      <c r="O17" s="681" t="s">
        <v>484</v>
      </c>
      <c r="P17" s="687" t="s">
        <v>486</v>
      </c>
      <c r="Q17" s="681" t="s">
        <v>487</v>
      </c>
      <c r="R17" s="681" t="s">
        <v>488</v>
      </c>
      <c r="S17" s="682" t="s">
        <v>327</v>
      </c>
      <c r="T17" s="392"/>
      <c r="U17" s="392"/>
      <c r="V17" s="392"/>
      <c r="W17" s="392"/>
      <c r="X17" s="392"/>
      <c r="Y17" s="392"/>
    </row>
    <row r="18" spans="1:28" ht="67.5">
      <c r="A18" s="668"/>
      <c r="B18" s="393" t="s">
        <v>467</v>
      </c>
      <c r="C18" s="394" t="s">
        <v>489</v>
      </c>
      <c r="D18" s="394" t="s">
        <v>490</v>
      </c>
      <c r="E18" s="395" t="s">
        <v>467</v>
      </c>
      <c r="F18" s="394" t="s">
        <v>489</v>
      </c>
      <c r="G18" s="396" t="s">
        <v>491</v>
      </c>
      <c r="H18" s="680"/>
      <c r="I18" s="681"/>
      <c r="J18" s="681"/>
      <c r="K18" s="687"/>
      <c r="L18" s="688"/>
      <c r="M18" s="680"/>
      <c r="N18" s="681"/>
      <c r="O18" s="681"/>
      <c r="P18" s="687"/>
      <c r="Q18" s="681"/>
      <c r="R18" s="681"/>
      <c r="S18" s="683"/>
      <c r="W18" s="397"/>
      <c r="X18" s="397"/>
      <c r="Y18" s="397"/>
      <c r="Z18" s="397"/>
      <c r="AA18" s="397" t="s">
        <v>492</v>
      </c>
      <c r="AB18" s="397"/>
    </row>
    <row r="19" spans="1:28">
      <c r="A19" s="398">
        <v>1</v>
      </c>
      <c r="B19" s="399">
        <v>2</v>
      </c>
      <c r="C19" s="400">
        <v>3</v>
      </c>
      <c r="D19" s="400">
        <v>4</v>
      </c>
      <c r="E19" s="401">
        <v>5</v>
      </c>
      <c r="F19" s="400">
        <v>6</v>
      </c>
      <c r="G19" s="402">
        <v>7</v>
      </c>
      <c r="H19" s="403">
        <v>8</v>
      </c>
      <c r="I19" s="401">
        <v>9</v>
      </c>
      <c r="J19" s="401">
        <v>10</v>
      </c>
      <c r="K19" s="401">
        <v>11</v>
      </c>
      <c r="L19" s="404">
        <v>12</v>
      </c>
      <c r="M19" s="403">
        <v>13</v>
      </c>
      <c r="N19" s="401">
        <v>14</v>
      </c>
      <c r="O19" s="401">
        <v>15</v>
      </c>
      <c r="P19" s="401">
        <v>16</v>
      </c>
      <c r="Q19" s="401">
        <v>17</v>
      </c>
      <c r="R19" s="401">
        <v>18</v>
      </c>
      <c r="S19" s="404">
        <v>19</v>
      </c>
      <c r="W19" s="397"/>
      <c r="X19" s="397"/>
      <c r="Y19" s="397"/>
      <c r="Z19" s="397"/>
      <c r="AA19" s="397"/>
      <c r="AB19" s="397"/>
    </row>
    <row r="20" spans="1:28" ht="22.5">
      <c r="A20" s="405" t="s">
        <v>493</v>
      </c>
      <c r="B20" s="406">
        <v>4</v>
      </c>
      <c r="C20" s="407">
        <v>4</v>
      </c>
      <c r="D20" s="408">
        <f>+((B20*8)+(C20*4))/12</f>
        <v>4</v>
      </c>
      <c r="E20" s="407">
        <v>4</v>
      </c>
      <c r="F20" s="407">
        <v>4</v>
      </c>
      <c r="G20" s="408">
        <f>+((E20*8)+(F20*4))/12</f>
        <v>4</v>
      </c>
      <c r="H20" s="409">
        <f>M20+Q20+R20</f>
        <v>160203.62</v>
      </c>
      <c r="I20" s="410">
        <f>+N20</f>
        <v>29583.79</v>
      </c>
      <c r="J20" s="410">
        <f>+O20</f>
        <v>8839.67</v>
      </c>
      <c r="K20" s="411">
        <f>+P20</f>
        <v>0</v>
      </c>
      <c r="L20" s="412">
        <f>SUM(H20:K20)</f>
        <v>198627.08000000002</v>
      </c>
      <c r="M20" s="413">
        <f>+M21</f>
        <v>154166.93</v>
      </c>
      <c r="N20" s="411">
        <f t="shared" ref="N20" si="0">+N21</f>
        <v>29583.79</v>
      </c>
      <c r="O20" s="411">
        <f>+O21</f>
        <v>8839.67</v>
      </c>
      <c r="P20" s="411"/>
      <c r="Q20" s="411"/>
      <c r="R20" s="411">
        <f>+R21</f>
        <v>6036.69</v>
      </c>
      <c r="S20" s="412">
        <f>SUM(M20:R20)</f>
        <v>198627.08000000002</v>
      </c>
      <c r="T20" s="358" t="s">
        <v>494</v>
      </c>
      <c r="W20" s="414">
        <f>H20-M20</f>
        <v>6036.6900000000023</v>
      </c>
      <c r="X20" s="414">
        <f t="shared" ref="X20:Y33" si="1">I20-N20</f>
        <v>0</v>
      </c>
      <c r="Y20" s="414">
        <f t="shared" si="1"/>
        <v>0</v>
      </c>
      <c r="Z20" s="415">
        <f>L20-S20</f>
        <v>0</v>
      </c>
      <c r="AA20" s="414">
        <f>(S20-Q20-R20)/G20/12</f>
        <v>4012.2997916666668</v>
      </c>
      <c r="AB20" s="397"/>
    </row>
    <row r="21" spans="1:28" ht="12.75">
      <c r="A21" s="416" t="s">
        <v>495</v>
      </c>
      <c r="B21" s="417">
        <v>4</v>
      </c>
      <c r="C21" s="407">
        <v>4</v>
      </c>
      <c r="D21" s="408">
        <f>+((B21*8)+(C21*4))/12</f>
        <v>4</v>
      </c>
      <c r="E21" s="407">
        <v>4</v>
      </c>
      <c r="F21" s="407">
        <v>4</v>
      </c>
      <c r="G21" s="408">
        <f t="shared" ref="G21:G25" si="2">+((E21*8)+(F21*4))/12</f>
        <v>4</v>
      </c>
      <c r="H21" s="409">
        <f t="shared" ref="H21:H33" si="3">M21+Q21+R21</f>
        <v>160203.62</v>
      </c>
      <c r="I21" s="410">
        <f t="shared" ref="I21:K33" si="4">+N21</f>
        <v>29583.79</v>
      </c>
      <c r="J21" s="410">
        <f t="shared" si="4"/>
        <v>8839.67</v>
      </c>
      <c r="K21" s="411">
        <f t="shared" si="4"/>
        <v>0</v>
      </c>
      <c r="L21" s="412">
        <f t="shared" ref="L21:L32" si="5">SUM(H21:K21)</f>
        <v>198627.08000000002</v>
      </c>
      <c r="M21" s="418">
        <v>154166.93</v>
      </c>
      <c r="N21" s="411">
        <v>29583.79</v>
      </c>
      <c r="O21" s="411">
        <v>8839.67</v>
      </c>
      <c r="P21" s="411"/>
      <c r="Q21" s="411"/>
      <c r="R21" s="411">
        <v>6036.69</v>
      </c>
      <c r="S21" s="412">
        <f t="shared" ref="S21:S39" si="6">SUM(M21:R21)</f>
        <v>198627.08000000002</v>
      </c>
      <c r="T21" s="358" t="s">
        <v>494</v>
      </c>
      <c r="W21" s="414">
        <f t="shared" ref="W21:W33" si="7">H21-M21</f>
        <v>6036.6900000000023</v>
      </c>
      <c r="X21" s="414">
        <f t="shared" si="1"/>
        <v>0</v>
      </c>
      <c r="Y21" s="414">
        <f t="shared" si="1"/>
        <v>0</v>
      </c>
      <c r="Z21" s="415">
        <f>L21-S21</f>
        <v>0</v>
      </c>
      <c r="AA21" s="414">
        <f t="shared" ref="AA21:AA31" si="8">(S21-Q21-R21)/G21/12</f>
        <v>4012.2997916666668</v>
      </c>
      <c r="AB21" s="397"/>
    </row>
    <row r="22" spans="1:28" ht="12.75">
      <c r="A22" s="419" t="s">
        <v>496</v>
      </c>
      <c r="B22" s="417">
        <f>57.88</f>
        <v>57.88</v>
      </c>
      <c r="C22" s="407">
        <v>61.45</v>
      </c>
      <c r="D22" s="408">
        <f>+((B22*8)+(C22*4))/12</f>
        <v>59.07</v>
      </c>
      <c r="E22" s="407">
        <v>57.88</v>
      </c>
      <c r="F22" s="407">
        <v>61.45</v>
      </c>
      <c r="G22" s="408">
        <f>+((E22*8)+(F22*4))/12</f>
        <v>59.07</v>
      </c>
      <c r="H22" s="409">
        <f>M22+Q22+R22+3198</f>
        <v>1333683.6300000001</v>
      </c>
      <c r="I22" s="410">
        <f t="shared" si="4"/>
        <v>0</v>
      </c>
      <c r="J22" s="410">
        <f t="shared" si="4"/>
        <v>52345.83</v>
      </c>
      <c r="K22" s="411">
        <f t="shared" si="4"/>
        <v>0</v>
      </c>
      <c r="L22" s="412">
        <f t="shared" si="5"/>
        <v>1386029.4600000002</v>
      </c>
      <c r="M22" s="418">
        <f>1328443.32-2603.2</f>
        <v>1325840.1200000001</v>
      </c>
      <c r="N22" s="411"/>
      <c r="O22" s="411">
        <f>+O23</f>
        <v>52345.83</v>
      </c>
      <c r="P22" s="411"/>
      <c r="Q22" s="420"/>
      <c r="R22" s="420">
        <v>4645.51</v>
      </c>
      <c r="S22" s="412">
        <f t="shared" si="6"/>
        <v>1382831.4600000002</v>
      </c>
      <c r="T22" s="358" t="s">
        <v>494</v>
      </c>
      <c r="W22" s="414">
        <f t="shared" si="7"/>
        <v>7843.5100000000093</v>
      </c>
      <c r="X22" s="414">
        <f t="shared" si="1"/>
        <v>0</v>
      </c>
      <c r="Y22" s="414">
        <f t="shared" si="1"/>
        <v>0</v>
      </c>
      <c r="Z22" s="415">
        <f>L22-S22</f>
        <v>3198</v>
      </c>
      <c r="AA22" s="414">
        <f>(S22-Q22-R22)/G22/12</f>
        <v>1944.2835477681849</v>
      </c>
      <c r="AB22" s="397"/>
    </row>
    <row r="23" spans="1:28" ht="12.75">
      <c r="A23" s="416" t="s">
        <v>495</v>
      </c>
      <c r="B23" s="417">
        <f>57.88</f>
        <v>57.88</v>
      </c>
      <c r="C23" s="407">
        <v>61.45</v>
      </c>
      <c r="D23" s="408">
        <f>+((B23*8)+(C23*4))/12</f>
        <v>59.07</v>
      </c>
      <c r="E23" s="407">
        <v>57.88</v>
      </c>
      <c r="F23" s="407">
        <v>61.45</v>
      </c>
      <c r="G23" s="408">
        <f>+((E23*8)+(F23*4))/12</f>
        <v>59.07</v>
      </c>
      <c r="H23" s="409">
        <f t="shared" si="3"/>
        <v>1285674.2899999998</v>
      </c>
      <c r="I23" s="410">
        <f t="shared" si="4"/>
        <v>0</v>
      </c>
      <c r="J23" s="410">
        <f t="shared" si="4"/>
        <v>52345.83</v>
      </c>
      <c r="K23" s="411">
        <f t="shared" si="4"/>
        <v>0</v>
      </c>
      <c r="L23" s="412">
        <f t="shared" si="5"/>
        <v>1338020.1199999999</v>
      </c>
      <c r="M23" s="418">
        <f>1323475.66-2445-38700</f>
        <v>1282330.6599999999</v>
      </c>
      <c r="N23" s="411"/>
      <c r="O23" s="411">
        <v>52345.83</v>
      </c>
      <c r="P23" s="411"/>
      <c r="Q23" s="420"/>
      <c r="R23" s="420">
        <v>3343.63</v>
      </c>
      <c r="S23" s="412">
        <f t="shared" si="6"/>
        <v>1338020.1199999999</v>
      </c>
      <c r="T23" s="358" t="s">
        <v>494</v>
      </c>
      <c r="W23" s="414">
        <f t="shared" si="7"/>
        <v>3343.6299999998882</v>
      </c>
      <c r="X23" s="414">
        <f t="shared" si="1"/>
        <v>0</v>
      </c>
      <c r="Y23" s="414">
        <f t="shared" si="1"/>
        <v>0</v>
      </c>
      <c r="Z23" s="415">
        <f t="shared" ref="Z23:Z33" si="9">L23-S23</f>
        <v>0</v>
      </c>
      <c r="AA23" s="414">
        <f>(S23-Q23-R23)/G23/12</f>
        <v>1882.9023333897637</v>
      </c>
      <c r="AB23" s="397"/>
    </row>
    <row r="24" spans="1:28" ht="25.5">
      <c r="A24" s="421" t="s">
        <v>497</v>
      </c>
      <c r="B24" s="422">
        <v>3.55</v>
      </c>
      <c r="C24" s="423">
        <v>3.55</v>
      </c>
      <c r="D24" s="408">
        <f t="shared" ref="D24:D32" si="10">+((B24*8)+(C24*4))/12</f>
        <v>3.5499999999999994</v>
      </c>
      <c r="E24" s="423">
        <v>3.55</v>
      </c>
      <c r="F24" s="423">
        <v>3.55</v>
      </c>
      <c r="G24" s="408">
        <f>+((E24*8)+(F24*4))/12</f>
        <v>3.5499999999999994</v>
      </c>
      <c r="H24" s="409">
        <f>M24+Q24+R24</f>
        <v>47913.13</v>
      </c>
      <c r="I24" s="410">
        <f t="shared" si="4"/>
        <v>0</v>
      </c>
      <c r="J24" s="410">
        <f t="shared" si="4"/>
        <v>1360</v>
      </c>
      <c r="K24" s="411">
        <f t="shared" si="4"/>
        <v>0</v>
      </c>
      <c r="L24" s="412">
        <f t="shared" si="5"/>
        <v>49273.13</v>
      </c>
      <c r="M24" s="418">
        <f>47913.13</f>
        <v>47913.13</v>
      </c>
      <c r="N24" s="424"/>
      <c r="O24" s="424">
        <v>1360</v>
      </c>
      <c r="P24" s="424"/>
      <c r="Q24" s="425"/>
      <c r="R24" s="425"/>
      <c r="S24" s="412">
        <f t="shared" si="6"/>
        <v>49273.13</v>
      </c>
      <c r="T24" s="358" t="s">
        <v>494</v>
      </c>
      <c r="W24" s="414">
        <f t="shared" si="7"/>
        <v>0</v>
      </c>
      <c r="X24" s="414">
        <f t="shared" si="1"/>
        <v>0</v>
      </c>
      <c r="Y24" s="414">
        <f t="shared" si="1"/>
        <v>0</v>
      </c>
      <c r="Z24" s="415">
        <f>L24-S24</f>
        <v>0</v>
      </c>
      <c r="AA24" s="414">
        <f>(S24-Q24-R24)/G24/12</f>
        <v>1156.6462441314554</v>
      </c>
      <c r="AB24" s="397"/>
    </row>
    <row r="25" spans="1:28" ht="12.75">
      <c r="A25" s="426" t="s">
        <v>498</v>
      </c>
      <c r="B25" s="422"/>
      <c r="C25" s="423"/>
      <c r="D25" s="408">
        <f t="shared" si="10"/>
        <v>0</v>
      </c>
      <c r="E25" s="423"/>
      <c r="F25" s="423"/>
      <c r="G25" s="408">
        <f t="shared" si="2"/>
        <v>0</v>
      </c>
      <c r="H25" s="409">
        <f t="shared" si="3"/>
        <v>0</v>
      </c>
      <c r="I25" s="410">
        <f t="shared" si="4"/>
        <v>0</v>
      </c>
      <c r="J25" s="410">
        <f t="shared" si="4"/>
        <v>0</v>
      </c>
      <c r="K25" s="411">
        <f t="shared" si="4"/>
        <v>0</v>
      </c>
      <c r="L25" s="412">
        <f t="shared" si="5"/>
        <v>0</v>
      </c>
      <c r="M25" s="418"/>
      <c r="N25" s="424"/>
      <c r="O25" s="424"/>
      <c r="P25" s="424"/>
      <c r="Q25" s="425"/>
      <c r="R25" s="425"/>
      <c r="S25" s="412">
        <f t="shared" si="6"/>
        <v>0</v>
      </c>
      <c r="W25" s="414">
        <f t="shared" si="7"/>
        <v>0</v>
      </c>
      <c r="X25" s="414">
        <f t="shared" si="1"/>
        <v>0</v>
      </c>
      <c r="Y25" s="414">
        <f t="shared" si="1"/>
        <v>0</v>
      </c>
      <c r="Z25" s="415">
        <f t="shared" si="9"/>
        <v>0</v>
      </c>
      <c r="AA25" s="414" t="e">
        <f>(S25-Q25-R25)/G25/12</f>
        <v>#DIV/0!</v>
      </c>
      <c r="AB25" s="397"/>
    </row>
    <row r="26" spans="1:28" ht="12.75">
      <c r="A26" s="427" t="s">
        <v>499</v>
      </c>
      <c r="B26" s="422">
        <v>6.25</v>
      </c>
      <c r="C26" s="423">
        <v>6.25</v>
      </c>
      <c r="D26" s="408">
        <f t="shared" si="10"/>
        <v>6.25</v>
      </c>
      <c r="E26" s="423">
        <v>6.25</v>
      </c>
      <c r="F26" s="423">
        <v>6.25</v>
      </c>
      <c r="G26" s="408">
        <f>+((E26*8)+(F26*4))/12</f>
        <v>6.25</v>
      </c>
      <c r="H26" s="409">
        <f t="shared" si="3"/>
        <v>122457.7</v>
      </c>
      <c r="I26" s="410">
        <f t="shared" si="4"/>
        <v>0</v>
      </c>
      <c r="J26" s="410">
        <f t="shared" si="4"/>
        <v>4495.5</v>
      </c>
      <c r="K26" s="411">
        <f t="shared" si="4"/>
        <v>0</v>
      </c>
      <c r="L26" s="412">
        <f t="shared" si="5"/>
        <v>126953.2</v>
      </c>
      <c r="M26" s="418">
        <v>122122.77</v>
      </c>
      <c r="N26" s="424"/>
      <c r="O26" s="424">
        <v>4495.5</v>
      </c>
      <c r="P26" s="424"/>
      <c r="Q26" s="425"/>
      <c r="R26" s="425">
        <v>334.93</v>
      </c>
      <c r="S26" s="412">
        <f t="shared" si="6"/>
        <v>126953.2</v>
      </c>
      <c r="T26" s="358" t="s">
        <v>494</v>
      </c>
      <c r="W26" s="414">
        <f t="shared" si="7"/>
        <v>334.92999999999302</v>
      </c>
      <c r="X26" s="414">
        <f t="shared" si="1"/>
        <v>0</v>
      </c>
      <c r="Y26" s="414">
        <f t="shared" si="1"/>
        <v>0</v>
      </c>
      <c r="Z26" s="415">
        <f t="shared" si="9"/>
        <v>0</v>
      </c>
      <c r="AA26" s="414">
        <f>(S26-Q26-R26)/G26/12</f>
        <v>1688.2436</v>
      </c>
      <c r="AB26" s="397"/>
    </row>
    <row r="27" spans="1:28" ht="12.75">
      <c r="A27" s="426" t="s">
        <v>498</v>
      </c>
      <c r="B27" s="422">
        <v>6.25</v>
      </c>
      <c r="C27" s="423">
        <v>6.25</v>
      </c>
      <c r="D27" s="408">
        <f t="shared" si="10"/>
        <v>6.25</v>
      </c>
      <c r="E27" s="423">
        <v>6.25</v>
      </c>
      <c r="F27" s="423">
        <v>6.25</v>
      </c>
      <c r="G27" s="408">
        <f>+((E27*8)+(F27*4))/12</f>
        <v>6.25</v>
      </c>
      <c r="H27" s="409">
        <f t="shared" si="3"/>
        <v>105161.47</v>
      </c>
      <c r="I27" s="410">
        <f t="shared" si="4"/>
        <v>0</v>
      </c>
      <c r="J27" s="410">
        <f t="shared" si="4"/>
        <v>4495.5</v>
      </c>
      <c r="K27" s="411">
        <f t="shared" si="4"/>
        <v>0</v>
      </c>
      <c r="L27" s="412">
        <f t="shared" si="5"/>
        <v>109656.97</v>
      </c>
      <c r="M27" s="418">
        <f>122122.77-17296.23</f>
        <v>104826.54000000001</v>
      </c>
      <c r="N27" s="424"/>
      <c r="O27" s="424">
        <v>4495.5</v>
      </c>
      <c r="P27" s="424"/>
      <c r="Q27" s="425"/>
      <c r="R27" s="425">
        <v>334.93</v>
      </c>
      <c r="S27" s="412">
        <f t="shared" si="6"/>
        <v>109656.97</v>
      </c>
      <c r="T27" s="358" t="s">
        <v>494</v>
      </c>
      <c r="W27" s="414">
        <f t="shared" si="7"/>
        <v>334.92999999999302</v>
      </c>
      <c r="X27" s="414">
        <f t="shared" si="1"/>
        <v>0</v>
      </c>
      <c r="Y27" s="414">
        <f t="shared" si="1"/>
        <v>0</v>
      </c>
      <c r="Z27" s="415">
        <f t="shared" si="9"/>
        <v>0</v>
      </c>
      <c r="AA27" s="414">
        <f t="shared" si="8"/>
        <v>1457.6272000000001</v>
      </c>
      <c r="AB27" s="397"/>
    </row>
    <row r="28" spans="1:28" ht="12.75">
      <c r="A28" s="421" t="s">
        <v>500</v>
      </c>
      <c r="B28" s="422">
        <v>16.75</v>
      </c>
      <c r="C28" s="423">
        <v>19</v>
      </c>
      <c r="D28" s="408">
        <f t="shared" si="10"/>
        <v>17.5</v>
      </c>
      <c r="E28" s="423">
        <f>16.75-0.95</f>
        <v>15.8</v>
      </c>
      <c r="F28" s="423">
        <v>19</v>
      </c>
      <c r="G28" s="408">
        <f>+((E28*8)+(F28*4))/12</f>
        <v>16.866666666666667</v>
      </c>
      <c r="H28" s="409">
        <f>M28+Q28+R28</f>
        <v>213521.91</v>
      </c>
      <c r="I28" s="410">
        <f t="shared" si="4"/>
        <v>0</v>
      </c>
      <c r="J28" s="410">
        <f t="shared" si="4"/>
        <v>9533.33</v>
      </c>
      <c r="K28" s="411">
        <f t="shared" si="4"/>
        <v>0</v>
      </c>
      <c r="L28" s="412">
        <f t="shared" si="5"/>
        <v>223055.24</v>
      </c>
      <c r="M28" s="418">
        <v>213521.91</v>
      </c>
      <c r="N28" s="424"/>
      <c r="O28" s="424">
        <v>9533.33</v>
      </c>
      <c r="P28" s="424"/>
      <c r="Q28" s="425"/>
      <c r="R28" s="425"/>
      <c r="S28" s="412">
        <f t="shared" si="6"/>
        <v>223055.24</v>
      </c>
      <c r="T28" s="358" t="s">
        <v>494</v>
      </c>
      <c r="W28" s="414">
        <f t="shared" si="7"/>
        <v>0</v>
      </c>
      <c r="X28" s="414">
        <f t="shared" si="1"/>
        <v>0</v>
      </c>
      <c r="Y28" s="414">
        <f t="shared" si="1"/>
        <v>0</v>
      </c>
      <c r="Z28" s="415">
        <f>L28-S28</f>
        <v>0</v>
      </c>
      <c r="AA28" s="414">
        <f>(S28-Q28-R28)/G28/12</f>
        <v>1102.0515810276679</v>
      </c>
      <c r="AB28" s="397"/>
    </row>
    <row r="29" spans="1:28" ht="12.75">
      <c r="A29" s="426" t="s">
        <v>498</v>
      </c>
      <c r="B29" s="422">
        <v>4.62</v>
      </c>
      <c r="C29" s="423">
        <v>4.62</v>
      </c>
      <c r="D29" s="408">
        <f t="shared" si="10"/>
        <v>4.62</v>
      </c>
      <c r="E29" s="423">
        <v>4.62</v>
      </c>
      <c r="F29" s="423">
        <v>4.62</v>
      </c>
      <c r="G29" s="408">
        <f>+((E29*8)+(F29*4))/12</f>
        <v>4.62</v>
      </c>
      <c r="H29" s="409">
        <f t="shared" si="3"/>
        <v>58253.94</v>
      </c>
      <c r="I29" s="410">
        <f t="shared" si="4"/>
        <v>0</v>
      </c>
      <c r="J29" s="410">
        <f t="shared" si="4"/>
        <v>3075.37</v>
      </c>
      <c r="K29" s="411">
        <f t="shared" si="4"/>
        <v>0</v>
      </c>
      <c r="L29" s="412">
        <f t="shared" si="5"/>
        <v>61329.310000000005</v>
      </c>
      <c r="M29" s="418">
        <v>58253.94</v>
      </c>
      <c r="N29" s="424"/>
      <c r="O29" s="424">
        <v>3075.37</v>
      </c>
      <c r="P29" s="424"/>
      <c r="Q29" s="425"/>
      <c r="R29" s="425"/>
      <c r="S29" s="412">
        <f t="shared" si="6"/>
        <v>61329.310000000005</v>
      </c>
      <c r="T29" s="358" t="s">
        <v>494</v>
      </c>
      <c r="W29" s="414">
        <f t="shared" si="7"/>
        <v>0</v>
      </c>
      <c r="X29" s="414">
        <f t="shared" si="1"/>
        <v>0</v>
      </c>
      <c r="Y29" s="414">
        <f t="shared" si="1"/>
        <v>0</v>
      </c>
      <c r="Z29" s="415">
        <f t="shared" si="9"/>
        <v>0</v>
      </c>
      <c r="AA29" s="414">
        <f t="shared" si="8"/>
        <v>1106.2285353535356</v>
      </c>
      <c r="AB29" s="397"/>
    </row>
    <row r="30" spans="1:28" ht="12.75">
      <c r="A30" s="421" t="s">
        <v>501</v>
      </c>
      <c r="B30" s="422">
        <v>2</v>
      </c>
      <c r="C30" s="423">
        <v>2</v>
      </c>
      <c r="D30" s="408">
        <f t="shared" si="10"/>
        <v>2</v>
      </c>
      <c r="E30" s="423">
        <f>2-1</f>
        <v>1</v>
      </c>
      <c r="F30" s="423">
        <v>2</v>
      </c>
      <c r="G30" s="408">
        <f>+((E30*1)+(F30*11))/12</f>
        <v>1.9166666666666667</v>
      </c>
      <c r="H30" s="409">
        <f t="shared" si="3"/>
        <v>29079.73</v>
      </c>
      <c r="I30" s="410">
        <f t="shared" si="4"/>
        <v>2311.86</v>
      </c>
      <c r="J30" s="410">
        <f t="shared" si="4"/>
        <v>1230</v>
      </c>
      <c r="K30" s="411">
        <f t="shared" si="4"/>
        <v>142.93</v>
      </c>
      <c r="L30" s="412">
        <f t="shared" si="5"/>
        <v>32764.52</v>
      </c>
      <c r="M30" s="418">
        <f>+M31</f>
        <v>28928.45</v>
      </c>
      <c r="N30" s="424">
        <f>+N31</f>
        <v>2311.86</v>
      </c>
      <c r="O30" s="424">
        <f t="shared" ref="O30:P30" si="11">+O31</f>
        <v>1230</v>
      </c>
      <c r="P30" s="424">
        <f t="shared" si="11"/>
        <v>142.93</v>
      </c>
      <c r="Q30" s="425"/>
      <c r="R30" s="425">
        <f>+R31</f>
        <v>151.28</v>
      </c>
      <c r="S30" s="412">
        <f t="shared" si="6"/>
        <v>32764.52</v>
      </c>
      <c r="T30" s="358" t="s">
        <v>494</v>
      </c>
      <c r="W30" s="414">
        <f t="shared" si="7"/>
        <v>151.27999999999884</v>
      </c>
      <c r="X30" s="414">
        <f t="shared" si="1"/>
        <v>0</v>
      </c>
      <c r="Y30" s="414">
        <f t="shared" si="1"/>
        <v>0</v>
      </c>
      <c r="Z30" s="415">
        <f t="shared" si="9"/>
        <v>0</v>
      </c>
      <c r="AA30" s="414">
        <f t="shared" si="8"/>
        <v>1417.9669565217391</v>
      </c>
      <c r="AB30" s="397"/>
    </row>
    <row r="31" spans="1:28" ht="12.75">
      <c r="A31" s="426" t="s">
        <v>498</v>
      </c>
      <c r="B31" s="422">
        <v>2</v>
      </c>
      <c r="C31" s="423">
        <v>2</v>
      </c>
      <c r="D31" s="408">
        <f t="shared" si="10"/>
        <v>2</v>
      </c>
      <c r="E31" s="423">
        <f>2-1</f>
        <v>1</v>
      </c>
      <c r="F31" s="423">
        <v>2</v>
      </c>
      <c r="G31" s="408">
        <f>+((E31*1)+(F31*11))/12</f>
        <v>1.9166666666666667</v>
      </c>
      <c r="H31" s="409">
        <f t="shared" si="3"/>
        <v>29079.73</v>
      </c>
      <c r="I31" s="410">
        <f t="shared" si="4"/>
        <v>2311.86</v>
      </c>
      <c r="J31" s="410">
        <f t="shared" si="4"/>
        <v>1230</v>
      </c>
      <c r="K31" s="411">
        <f t="shared" si="4"/>
        <v>142.93</v>
      </c>
      <c r="L31" s="412">
        <f t="shared" si="5"/>
        <v>32764.52</v>
      </c>
      <c r="M31" s="418">
        <v>28928.45</v>
      </c>
      <c r="N31" s="424">
        <v>2311.86</v>
      </c>
      <c r="O31" s="424">
        <v>1230</v>
      </c>
      <c r="P31" s="424">
        <v>142.93</v>
      </c>
      <c r="Q31" s="425"/>
      <c r="R31" s="425">
        <v>151.28</v>
      </c>
      <c r="S31" s="412">
        <f t="shared" si="6"/>
        <v>32764.52</v>
      </c>
      <c r="T31" s="358" t="s">
        <v>494</v>
      </c>
      <c r="W31" s="414">
        <f t="shared" si="7"/>
        <v>151.27999999999884</v>
      </c>
      <c r="X31" s="414">
        <f t="shared" si="1"/>
        <v>0</v>
      </c>
      <c r="Y31" s="414">
        <f t="shared" si="1"/>
        <v>0</v>
      </c>
      <c r="Z31" s="415">
        <f t="shared" si="9"/>
        <v>0</v>
      </c>
      <c r="AA31" s="414">
        <f t="shared" si="8"/>
        <v>1417.9669565217391</v>
      </c>
      <c r="AB31" s="397"/>
    </row>
    <row r="32" spans="1:28" ht="12.75">
      <c r="A32" s="421" t="s">
        <v>502</v>
      </c>
      <c r="B32" s="422">
        <v>29.75</v>
      </c>
      <c r="C32" s="423">
        <v>29.75</v>
      </c>
      <c r="D32" s="408">
        <f t="shared" si="10"/>
        <v>29.75</v>
      </c>
      <c r="E32" s="423">
        <v>29.75</v>
      </c>
      <c r="F32" s="423">
        <f>29.75-0.25</f>
        <v>29.5</v>
      </c>
      <c r="G32" s="408">
        <f>+((E32*8)+(F32*4))/12</f>
        <v>29.666666666666668</v>
      </c>
      <c r="H32" s="409">
        <f t="shared" si="3"/>
        <v>371129.78</v>
      </c>
      <c r="I32" s="410">
        <f t="shared" si="4"/>
        <v>15662.53</v>
      </c>
      <c r="J32" s="410">
        <f t="shared" si="4"/>
        <v>15974.46</v>
      </c>
      <c r="K32" s="411">
        <f t="shared" si="4"/>
        <v>673.16</v>
      </c>
      <c r="L32" s="412">
        <f t="shared" si="5"/>
        <v>403439.93000000005</v>
      </c>
      <c r="M32" s="418">
        <v>356590.87</v>
      </c>
      <c r="N32" s="424">
        <v>15662.53</v>
      </c>
      <c r="O32" s="424">
        <v>15974.46</v>
      </c>
      <c r="P32" s="424">
        <v>673.16</v>
      </c>
      <c r="Q32" s="425">
        <v>14377.82</v>
      </c>
      <c r="R32" s="425">
        <v>161.09</v>
      </c>
      <c r="S32" s="412">
        <f t="shared" si="6"/>
        <v>403439.93000000005</v>
      </c>
      <c r="T32" s="358" t="s">
        <v>494</v>
      </c>
      <c r="W32" s="414">
        <f t="shared" si="7"/>
        <v>14538.910000000033</v>
      </c>
      <c r="X32" s="414">
        <f t="shared" si="1"/>
        <v>0</v>
      </c>
      <c r="Y32" s="414">
        <f t="shared" si="1"/>
        <v>0</v>
      </c>
      <c r="Z32" s="415">
        <f t="shared" si="9"/>
        <v>0</v>
      </c>
      <c r="AA32" s="414">
        <f>(S32-Q32-R32)/G32/12</f>
        <v>1092.418595505618</v>
      </c>
      <c r="AB32" s="397"/>
    </row>
    <row r="33" spans="1:28" ht="13.5" thickBot="1">
      <c r="A33" s="428" t="s">
        <v>503</v>
      </c>
      <c r="B33" s="429">
        <v>18</v>
      </c>
      <c r="C33" s="430">
        <v>18</v>
      </c>
      <c r="D33" s="431">
        <f>+((B33*8)+(C33*4))/12</f>
        <v>18</v>
      </c>
      <c r="E33" s="430">
        <v>18</v>
      </c>
      <c r="F33" s="430">
        <f>18-0.25</f>
        <v>17.75</v>
      </c>
      <c r="G33" s="431">
        <f>+((E33*8)+(F33*4))/12</f>
        <v>17.916666666666668</v>
      </c>
      <c r="H33" s="409">
        <f t="shared" si="3"/>
        <v>192175.28</v>
      </c>
      <c r="I33" s="410">
        <f t="shared" si="4"/>
        <v>0</v>
      </c>
      <c r="J33" s="410">
        <f t="shared" si="4"/>
        <v>9784.5400000000009</v>
      </c>
      <c r="K33" s="411">
        <f t="shared" si="4"/>
        <v>73.040000000000006</v>
      </c>
      <c r="L33" s="412">
        <f>SUM(H33:K33)</f>
        <v>202032.86000000002</v>
      </c>
      <c r="M33" s="432">
        <v>186287.78</v>
      </c>
      <c r="N33" s="433">
        <v>0</v>
      </c>
      <c r="O33" s="433">
        <v>9784.5400000000009</v>
      </c>
      <c r="P33" s="433">
        <v>73.040000000000006</v>
      </c>
      <c r="Q33" s="434">
        <v>5887.5</v>
      </c>
      <c r="R33" s="434">
        <v>0</v>
      </c>
      <c r="S33" s="435">
        <f t="shared" si="6"/>
        <v>202032.86000000002</v>
      </c>
      <c r="T33" s="358" t="s">
        <v>494</v>
      </c>
      <c r="W33" s="414">
        <f t="shared" si="7"/>
        <v>5887.5</v>
      </c>
      <c r="X33" s="414">
        <f t="shared" si="1"/>
        <v>0</v>
      </c>
      <c r="Y33" s="414">
        <f t="shared" si="1"/>
        <v>0</v>
      </c>
      <c r="Z33" s="415">
        <f t="shared" si="9"/>
        <v>0</v>
      </c>
      <c r="AA33" s="414">
        <f>(S33-Q33-R33)/G33/12</f>
        <v>912.30399999999997</v>
      </c>
      <c r="AB33" s="397"/>
    </row>
    <row r="34" spans="1:28" ht="12.75">
      <c r="A34" s="436" t="s">
        <v>327</v>
      </c>
      <c r="B34" s="437">
        <f>SUM(B20,B24,B26,B28,B30,B32,B22)</f>
        <v>120.18</v>
      </c>
      <c r="C34" s="438">
        <f>SUM(C20,C24,C26,C28,C30,C32,C22)</f>
        <v>126</v>
      </c>
      <c r="D34" s="438">
        <f t="shared" ref="D34:K34" si="12">SUM(D20,D24,D26,D28,D30,D32,D22)</f>
        <v>122.12</v>
      </c>
      <c r="E34" s="438">
        <f>SUM(E20,E24,E26,E28,E30,E32,E22)</f>
        <v>118.23</v>
      </c>
      <c r="F34" s="438">
        <f>SUM(F20,F24,F26,F28,F30,F32,F22)</f>
        <v>125.75</v>
      </c>
      <c r="G34" s="439">
        <f>SUM(G20,G24,G26,G28,G30,G32,G22)</f>
        <v>121.32</v>
      </c>
      <c r="H34" s="440">
        <f>SUM(H20,H24,H26,H28,H30,H32,H22)</f>
        <v>2277989.5</v>
      </c>
      <c r="I34" s="441">
        <f t="shared" si="12"/>
        <v>47558.18</v>
      </c>
      <c r="J34" s="441">
        <f t="shared" si="12"/>
        <v>93778.790000000008</v>
      </c>
      <c r="K34" s="441">
        <f t="shared" si="12"/>
        <v>816.08999999999992</v>
      </c>
      <c r="L34" s="442">
        <f>+L20+L22+L24+L26+L28+L30+L32</f>
        <v>2420142.56</v>
      </c>
      <c r="M34" s="440">
        <f>SUM(M20,M24,M26,M28,M30,M32,M22)</f>
        <v>2249084.1800000002</v>
      </c>
      <c r="N34" s="441">
        <f t="shared" ref="N34:R34" si="13">SUM(N20,N24,N26,N28,N30,N32,N22)</f>
        <v>47558.18</v>
      </c>
      <c r="O34" s="441">
        <f>SUM(O20,O24,O26,O28,O30,O32,O22)</f>
        <v>93778.790000000008</v>
      </c>
      <c r="P34" s="441">
        <f>SUM(P20,P24,P26,P28,P30,P32,P22)</f>
        <v>816.08999999999992</v>
      </c>
      <c r="Q34" s="441">
        <f t="shared" si="13"/>
        <v>14377.82</v>
      </c>
      <c r="R34" s="441">
        <f t="shared" si="13"/>
        <v>11329.5</v>
      </c>
      <c r="S34" s="442">
        <f>+S20+S22+S24+S26+S28+S30+S32</f>
        <v>2416944.56</v>
      </c>
      <c r="T34" s="443">
        <v>2416944.56</v>
      </c>
      <c r="U34" s="443">
        <f>+T34-S34</f>
        <v>0</v>
      </c>
      <c r="V34" s="443">
        <f>(T34+U34)-S34</f>
        <v>0</v>
      </c>
      <c r="W34" s="444"/>
      <c r="X34" s="444"/>
      <c r="Z34" s="445">
        <f>+L34-S34</f>
        <v>3198</v>
      </c>
    </row>
    <row r="35" spans="1:28" ht="13.5" thickBot="1">
      <c r="A35" s="446" t="s">
        <v>504</v>
      </c>
      <c r="B35" s="447">
        <f>SUM(B21,B25,B27,B29,B31,B23)</f>
        <v>74.75</v>
      </c>
      <c r="C35" s="448">
        <f t="shared" ref="C35:K35" si="14">SUM(C21,C25,C27,C29,C31,C23)</f>
        <v>78.320000000000007</v>
      </c>
      <c r="D35" s="448">
        <f t="shared" si="14"/>
        <v>75.94</v>
      </c>
      <c r="E35" s="448">
        <f t="shared" si="14"/>
        <v>73.75</v>
      </c>
      <c r="F35" s="448">
        <f>SUM(F21,F25,F27,F29,F31,F23)</f>
        <v>78.320000000000007</v>
      </c>
      <c r="G35" s="449">
        <f>SUM(G21,G25,G27,G29,G31,G23)</f>
        <v>75.856666666666669</v>
      </c>
      <c r="H35" s="450">
        <f t="shared" si="14"/>
        <v>1638373.0499999998</v>
      </c>
      <c r="I35" s="451">
        <f t="shared" si="14"/>
        <v>31895.65</v>
      </c>
      <c r="J35" s="451">
        <f t="shared" si="14"/>
        <v>69986.37</v>
      </c>
      <c r="K35" s="451">
        <f t="shared" si="14"/>
        <v>142.93</v>
      </c>
      <c r="L35" s="452">
        <f>SUM(H35:K35)</f>
        <v>1740397.9999999998</v>
      </c>
      <c r="M35" s="450">
        <f>SUM(M21,M25,M27,M29,M31,M23)</f>
        <v>1628506.52</v>
      </c>
      <c r="N35" s="451">
        <f t="shared" ref="N35:R35" si="15">SUM(N21,N25,N27,N29,N31,N23)</f>
        <v>31895.65</v>
      </c>
      <c r="O35" s="451">
        <f t="shared" si="15"/>
        <v>69986.37</v>
      </c>
      <c r="P35" s="451">
        <f t="shared" si="15"/>
        <v>142.93</v>
      </c>
      <c r="Q35" s="451">
        <f t="shared" si="15"/>
        <v>0</v>
      </c>
      <c r="R35" s="451">
        <f t="shared" si="15"/>
        <v>9866.5299999999988</v>
      </c>
      <c r="S35" s="452">
        <f>SUM(M35:R35)</f>
        <v>1740398</v>
      </c>
      <c r="T35" s="443">
        <v>1740398</v>
      </c>
      <c r="U35" s="443">
        <f>+T35-S35</f>
        <v>0</v>
      </c>
      <c r="V35" s="443">
        <f>+T35+U35-S35</f>
        <v>0</v>
      </c>
    </row>
    <row r="36" spans="1:28" ht="12.75">
      <c r="A36" s="453" t="s">
        <v>505</v>
      </c>
      <c r="B36" s="454">
        <f t="shared" ref="B36:K37" si="16">SUM(B20,B24,B26,B22)</f>
        <v>71.680000000000007</v>
      </c>
      <c r="C36" s="455">
        <f t="shared" si="16"/>
        <v>75.25</v>
      </c>
      <c r="D36" s="455">
        <f t="shared" si="16"/>
        <v>72.87</v>
      </c>
      <c r="E36" s="455">
        <f t="shared" si="16"/>
        <v>71.680000000000007</v>
      </c>
      <c r="F36" s="455">
        <f t="shared" si="16"/>
        <v>75.25</v>
      </c>
      <c r="G36" s="456">
        <f t="shared" si="16"/>
        <v>72.87</v>
      </c>
      <c r="H36" s="457">
        <f t="shared" si="16"/>
        <v>1664258.08</v>
      </c>
      <c r="I36" s="458">
        <f t="shared" si="16"/>
        <v>29583.79</v>
      </c>
      <c r="J36" s="458">
        <f t="shared" si="16"/>
        <v>67041</v>
      </c>
      <c r="K36" s="458">
        <f t="shared" si="16"/>
        <v>0</v>
      </c>
      <c r="L36" s="459">
        <f>SUM(H36:K36)</f>
        <v>1760882.87</v>
      </c>
      <c r="M36" s="457">
        <f t="shared" ref="M36:R37" si="17">SUM(M20,M24,M26,M22)</f>
        <v>1650042.9500000002</v>
      </c>
      <c r="N36" s="458">
        <f t="shared" si="17"/>
        <v>29583.79</v>
      </c>
      <c r="O36" s="458">
        <f t="shared" si="17"/>
        <v>67041</v>
      </c>
      <c r="P36" s="458">
        <f t="shared" si="17"/>
        <v>0</v>
      </c>
      <c r="Q36" s="458">
        <f t="shared" si="17"/>
        <v>0</v>
      </c>
      <c r="R36" s="458">
        <f t="shared" si="17"/>
        <v>11017.130000000001</v>
      </c>
      <c r="S36" s="459">
        <f>SUM(M36:R36)</f>
        <v>1757684.87</v>
      </c>
    </row>
    <row r="37" spans="1:28" ht="12.75">
      <c r="A37" s="460" t="s">
        <v>498</v>
      </c>
      <c r="B37" s="461">
        <f t="shared" si="16"/>
        <v>68.13</v>
      </c>
      <c r="C37" s="462">
        <f t="shared" si="16"/>
        <v>71.7</v>
      </c>
      <c r="D37" s="462">
        <f t="shared" si="16"/>
        <v>69.319999999999993</v>
      </c>
      <c r="E37" s="462">
        <f t="shared" si="16"/>
        <v>68.13</v>
      </c>
      <c r="F37" s="462">
        <f t="shared" si="16"/>
        <v>71.7</v>
      </c>
      <c r="G37" s="463">
        <f t="shared" si="16"/>
        <v>69.319999999999993</v>
      </c>
      <c r="H37" s="464">
        <f t="shared" si="16"/>
        <v>1551039.38</v>
      </c>
      <c r="I37" s="465">
        <f t="shared" si="16"/>
        <v>29583.79</v>
      </c>
      <c r="J37" s="465">
        <f t="shared" si="16"/>
        <v>65681</v>
      </c>
      <c r="K37" s="465">
        <f t="shared" si="16"/>
        <v>0</v>
      </c>
      <c r="L37" s="412">
        <f t="shared" ref="L37:L39" si="18">SUM(H37:K37)</f>
        <v>1646304.17</v>
      </c>
      <c r="M37" s="464">
        <f t="shared" si="17"/>
        <v>1541324.13</v>
      </c>
      <c r="N37" s="465">
        <f t="shared" si="17"/>
        <v>29583.79</v>
      </c>
      <c r="O37" s="465">
        <f t="shared" si="17"/>
        <v>65681</v>
      </c>
      <c r="P37" s="465">
        <f t="shared" si="17"/>
        <v>0</v>
      </c>
      <c r="Q37" s="465">
        <f t="shared" si="17"/>
        <v>0</v>
      </c>
      <c r="R37" s="465">
        <f t="shared" si="17"/>
        <v>9715.25</v>
      </c>
      <c r="S37" s="412">
        <f t="shared" si="6"/>
        <v>1646304.17</v>
      </c>
      <c r="U37" s="445"/>
    </row>
    <row r="38" spans="1:28" ht="12.75">
      <c r="A38" s="466" t="s">
        <v>506</v>
      </c>
      <c r="B38" s="461">
        <f t="shared" ref="B38:K39" si="19">SUM(B26,B28,B30)</f>
        <v>25</v>
      </c>
      <c r="C38" s="462">
        <f t="shared" si="19"/>
        <v>27.25</v>
      </c>
      <c r="D38" s="462">
        <f t="shared" si="19"/>
        <v>25.75</v>
      </c>
      <c r="E38" s="462">
        <f t="shared" si="19"/>
        <v>23.05</v>
      </c>
      <c r="F38" s="462">
        <f t="shared" si="19"/>
        <v>27.25</v>
      </c>
      <c r="G38" s="463">
        <f t="shared" si="19"/>
        <v>25.033333333333335</v>
      </c>
      <c r="H38" s="464">
        <f t="shared" si="19"/>
        <v>365059.33999999997</v>
      </c>
      <c r="I38" s="465">
        <f t="shared" si="19"/>
        <v>2311.86</v>
      </c>
      <c r="J38" s="465">
        <f t="shared" si="19"/>
        <v>15258.83</v>
      </c>
      <c r="K38" s="465">
        <f t="shared" si="19"/>
        <v>142.93</v>
      </c>
      <c r="L38" s="412">
        <f t="shared" si="18"/>
        <v>382772.95999999996</v>
      </c>
      <c r="M38" s="464">
        <f t="shared" ref="M38:R39" si="20">SUM(M26,M28,M30)</f>
        <v>364573.13</v>
      </c>
      <c r="N38" s="465">
        <f t="shared" si="20"/>
        <v>2311.86</v>
      </c>
      <c r="O38" s="465">
        <f t="shared" si="20"/>
        <v>15258.83</v>
      </c>
      <c r="P38" s="465">
        <f t="shared" si="20"/>
        <v>142.93</v>
      </c>
      <c r="Q38" s="465">
        <f t="shared" si="20"/>
        <v>0</v>
      </c>
      <c r="R38" s="465">
        <f t="shared" si="20"/>
        <v>486.21000000000004</v>
      </c>
      <c r="S38" s="412">
        <f t="shared" si="6"/>
        <v>382772.96</v>
      </c>
    </row>
    <row r="39" spans="1:28" ht="13.5" thickBot="1">
      <c r="A39" s="467" t="s">
        <v>498</v>
      </c>
      <c r="B39" s="468">
        <f t="shared" si="19"/>
        <v>12.870000000000001</v>
      </c>
      <c r="C39" s="469">
        <f t="shared" si="19"/>
        <v>12.870000000000001</v>
      </c>
      <c r="D39" s="469">
        <f t="shared" si="19"/>
        <v>12.870000000000001</v>
      </c>
      <c r="E39" s="469">
        <f t="shared" si="19"/>
        <v>11.870000000000001</v>
      </c>
      <c r="F39" s="469">
        <f t="shared" si="19"/>
        <v>12.870000000000001</v>
      </c>
      <c r="G39" s="470">
        <f t="shared" si="19"/>
        <v>12.786666666666667</v>
      </c>
      <c r="H39" s="471">
        <f t="shared" si="19"/>
        <v>192495.14</v>
      </c>
      <c r="I39" s="472">
        <f t="shared" si="19"/>
        <v>2311.86</v>
      </c>
      <c r="J39" s="472">
        <f t="shared" si="19"/>
        <v>8800.869999999999</v>
      </c>
      <c r="K39" s="472">
        <f t="shared" si="19"/>
        <v>142.93</v>
      </c>
      <c r="L39" s="452">
        <f t="shared" si="18"/>
        <v>203750.8</v>
      </c>
      <c r="M39" s="471">
        <f t="shared" si="20"/>
        <v>192008.93000000002</v>
      </c>
      <c r="N39" s="472">
        <f t="shared" si="20"/>
        <v>2311.86</v>
      </c>
      <c r="O39" s="472">
        <f t="shared" si="20"/>
        <v>8800.869999999999</v>
      </c>
      <c r="P39" s="472">
        <f t="shared" si="20"/>
        <v>142.93</v>
      </c>
      <c r="Q39" s="472">
        <f t="shared" si="20"/>
        <v>0</v>
      </c>
      <c r="R39" s="472">
        <f t="shared" si="20"/>
        <v>486.21000000000004</v>
      </c>
      <c r="S39" s="452">
        <f t="shared" si="6"/>
        <v>203750.8</v>
      </c>
    </row>
    <row r="40" spans="1:28">
      <c r="B40" s="473"/>
      <c r="C40" s="474" t="s">
        <v>507</v>
      </c>
      <c r="E40" s="445"/>
      <c r="L40" s="475">
        <v>2420143</v>
      </c>
      <c r="M40" s="473"/>
      <c r="T40" s="445"/>
    </row>
    <row r="41" spans="1:28" ht="12.75">
      <c r="A41" s="476" t="s">
        <v>508</v>
      </c>
      <c r="B41" s="476"/>
      <c r="C41" s="476"/>
      <c r="D41" s="163"/>
      <c r="E41" s="163"/>
      <c r="F41" s="163"/>
      <c r="G41" s="163"/>
      <c r="H41" s="163"/>
      <c r="I41" s="163"/>
      <c r="J41" s="163"/>
      <c r="K41" s="163"/>
      <c r="L41" s="477">
        <f>+L40-L34</f>
        <v>0.43999999994412065</v>
      </c>
      <c r="M41" s="478"/>
      <c r="N41" s="357"/>
      <c r="O41" s="357"/>
      <c r="P41" s="357"/>
      <c r="Q41" s="357"/>
      <c r="R41" s="357"/>
      <c r="S41" s="357"/>
    </row>
    <row r="42" spans="1:28" ht="12.75">
      <c r="A42" s="481" t="s">
        <v>223</v>
      </c>
      <c r="B42" s="479"/>
      <c r="C42" s="479"/>
      <c r="D42" s="357"/>
      <c r="E42" s="480"/>
      <c r="F42" s="480"/>
      <c r="G42" s="480"/>
      <c r="H42" s="480"/>
      <c r="I42" s="480"/>
      <c r="J42" s="479"/>
      <c r="K42" s="684" t="s">
        <v>224</v>
      </c>
      <c r="L42" s="684"/>
      <c r="M42" s="684"/>
      <c r="N42" s="684"/>
      <c r="O42" s="684"/>
      <c r="P42" s="684"/>
      <c r="Q42" s="357"/>
      <c r="R42" s="357"/>
      <c r="S42" s="357"/>
    </row>
    <row r="43" spans="1:28" ht="15.75">
      <c r="A43" s="685" t="s">
        <v>509</v>
      </c>
      <c r="B43" s="685"/>
      <c r="C43" s="354"/>
      <c r="D43" s="357"/>
      <c r="E43" s="357"/>
      <c r="F43" s="686" t="s">
        <v>226</v>
      </c>
      <c r="G43" s="686"/>
      <c r="H43" s="686"/>
      <c r="I43" s="476"/>
      <c r="J43" s="476"/>
      <c r="K43" s="476"/>
      <c r="L43" s="476"/>
      <c r="M43" s="482" t="s">
        <v>227</v>
      </c>
      <c r="N43" s="482"/>
      <c r="O43" s="354"/>
      <c r="P43" s="357"/>
      <c r="Q43" s="357"/>
      <c r="R43" s="357"/>
      <c r="S43" s="357"/>
    </row>
    <row r="44" spans="1:28" ht="12.75">
      <c r="A44" s="354"/>
      <c r="B44" s="354"/>
      <c r="C44" s="354"/>
      <c r="D44" s="357"/>
      <c r="E44" s="357"/>
      <c r="F44" s="357"/>
      <c r="G44" s="357"/>
      <c r="H44" s="354"/>
      <c r="I44" s="357"/>
      <c r="J44" s="357"/>
      <c r="K44" s="163"/>
      <c r="L44" s="163"/>
      <c r="M44" s="354"/>
      <c r="N44" s="354"/>
      <c r="O44" s="354"/>
      <c r="P44" s="357"/>
      <c r="Q44" s="357"/>
      <c r="R44" s="357"/>
      <c r="S44" s="357"/>
    </row>
    <row r="45" spans="1:28" ht="27.75" customHeight="1">
      <c r="A45" s="690" t="s">
        <v>520</v>
      </c>
      <c r="B45" s="690"/>
      <c r="C45" s="690"/>
      <c r="D45" s="357"/>
      <c r="E45" s="480"/>
      <c r="F45" s="480"/>
      <c r="G45" s="480"/>
      <c r="H45" s="480"/>
      <c r="I45" s="480"/>
      <c r="J45" s="479"/>
      <c r="K45" s="684" t="s">
        <v>229</v>
      </c>
      <c r="L45" s="684"/>
      <c r="M45" s="684"/>
      <c r="N45" s="684"/>
      <c r="O45" s="684"/>
      <c r="P45" s="684"/>
      <c r="Q45" s="357"/>
      <c r="R45" s="357"/>
      <c r="S45" s="357"/>
    </row>
    <row r="46" spans="1:28" ht="12.75">
      <c r="A46" s="607"/>
      <c r="B46" s="607"/>
      <c r="C46" s="354"/>
      <c r="D46" s="357"/>
      <c r="E46" s="357"/>
      <c r="F46" s="686" t="s">
        <v>226</v>
      </c>
      <c r="G46" s="686"/>
      <c r="H46" s="686"/>
      <c r="I46" s="476"/>
      <c r="J46" s="476"/>
      <c r="K46" s="476"/>
      <c r="L46" s="476"/>
      <c r="M46" s="482" t="s">
        <v>227</v>
      </c>
      <c r="N46" s="482"/>
      <c r="O46" s="354"/>
      <c r="P46" s="357"/>
      <c r="Q46" s="357"/>
      <c r="R46" s="357"/>
      <c r="S46" s="357"/>
    </row>
    <row r="47" spans="1:28">
      <c r="A47" s="689"/>
      <c r="B47" s="689"/>
      <c r="C47" s="689"/>
      <c r="D47" s="689"/>
      <c r="E47" s="689"/>
      <c r="F47" s="689"/>
      <c r="G47" s="689"/>
      <c r="H47" s="689"/>
      <c r="I47" s="689"/>
      <c r="J47" s="689"/>
      <c r="K47" s="689"/>
    </row>
  </sheetData>
  <mergeCells count="39">
    <mergeCell ref="K45:P45"/>
    <mergeCell ref="A46:B46"/>
    <mergeCell ref="F46:H46"/>
    <mergeCell ref="A47:K47"/>
    <mergeCell ref="A45:C45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Q17:Q18"/>
    <mergeCell ref="R17:R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533A8A65-294F-456D-B547-7336953B68C1}">
      <formula1>1</formula1>
      <formula2>5501</formula2>
    </dataValidation>
  </dataValidations>
  <pageMargins left="0.19685039370078741" right="0.19685039370078741" top="0.19685039370078741" bottom="0.19685039370078741" header="0.19685039370078741" footer="0.19685039370078741"/>
  <pageSetup paperSize="9"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31C6-DD94-4015-9A4A-0167DA03315F}">
  <sheetPr>
    <pageSetUpPr fitToPage="1"/>
  </sheetPr>
  <dimension ref="B4:E27"/>
  <sheetViews>
    <sheetView tabSelected="1" workbookViewId="0">
      <selection activeCell="L14" sqref="L14"/>
    </sheetView>
  </sheetViews>
  <sheetFormatPr defaultRowHeight="15"/>
  <cols>
    <col min="1" max="1" width="5.5703125" customWidth="1"/>
    <col min="2" max="2" width="7.7109375" customWidth="1"/>
    <col min="3" max="3" width="37.5703125" customWidth="1"/>
    <col min="4" max="4" width="18.140625" customWidth="1"/>
  </cols>
  <sheetData>
    <row r="4" spans="2:5" ht="15.75">
      <c r="B4" s="692" t="s">
        <v>291</v>
      </c>
      <c r="C4" s="692"/>
      <c r="D4" s="692"/>
      <c r="E4" s="692"/>
    </row>
    <row r="5" spans="2:5">
      <c r="C5" s="693" t="s">
        <v>259</v>
      </c>
      <c r="D5" s="693"/>
      <c r="E5" s="483"/>
    </row>
    <row r="7" spans="2:5" ht="15.75">
      <c r="B7" s="484" t="s">
        <v>510</v>
      </c>
      <c r="C7" s="484"/>
      <c r="D7" s="484"/>
      <c r="E7" s="484"/>
    </row>
    <row r="9" spans="2:5">
      <c r="C9" s="694">
        <v>45307</v>
      </c>
      <c r="D9" s="568"/>
    </row>
    <row r="10" spans="2:5">
      <c r="B10" s="695" t="s">
        <v>511</v>
      </c>
      <c r="C10" s="695"/>
      <c r="D10" s="695"/>
      <c r="E10" s="485"/>
    </row>
    <row r="12" spans="2:5">
      <c r="B12" s="486" t="s">
        <v>391</v>
      </c>
      <c r="C12" s="486" t="s">
        <v>512</v>
      </c>
      <c r="D12" s="486" t="s">
        <v>513</v>
      </c>
    </row>
    <row r="13" spans="2:5" ht="15.75">
      <c r="B13" s="487" t="s">
        <v>514</v>
      </c>
      <c r="C13" s="487" t="s">
        <v>515</v>
      </c>
      <c r="D13" s="488">
        <v>0.25</v>
      </c>
    </row>
    <row r="14" spans="2:5" ht="15.75">
      <c r="B14" s="487"/>
      <c r="C14" s="487"/>
      <c r="D14" s="489"/>
    </row>
    <row r="15" spans="2:5" ht="15.75">
      <c r="B15" s="487"/>
      <c r="C15" s="487"/>
      <c r="D15" s="489"/>
    </row>
    <row r="16" spans="2:5" ht="15.75">
      <c r="B16" s="487"/>
      <c r="C16" s="487"/>
      <c r="D16" s="488"/>
    </row>
    <row r="17" spans="2:5" ht="15.75">
      <c r="B17" s="487"/>
      <c r="C17" s="487"/>
      <c r="D17" s="488"/>
    </row>
    <row r="18" spans="2:5" ht="15.75">
      <c r="B18" s="487"/>
      <c r="C18" s="487"/>
      <c r="D18" s="488"/>
    </row>
    <row r="19" spans="2:5" ht="15.75">
      <c r="B19" s="487"/>
      <c r="C19" s="490"/>
      <c r="D19" s="491"/>
    </row>
    <row r="20" spans="2:5" ht="15.75">
      <c r="B20" s="696" t="s">
        <v>516</v>
      </c>
      <c r="C20" s="697"/>
      <c r="D20" s="488">
        <f>SUM(D13:D19)</f>
        <v>0.25</v>
      </c>
    </row>
    <row r="23" spans="2:5" ht="15.75" customHeight="1">
      <c r="B23" s="691" t="s">
        <v>223</v>
      </c>
      <c r="C23" s="691"/>
      <c r="D23" s="492" t="s">
        <v>224</v>
      </c>
    </row>
    <row r="24" spans="2:5">
      <c r="C24" s="493" t="s">
        <v>226</v>
      </c>
      <c r="D24" s="493" t="s">
        <v>517</v>
      </c>
      <c r="E24" s="493"/>
    </row>
    <row r="25" spans="2:5">
      <c r="C25" s="493"/>
    </row>
    <row r="27" spans="2:5">
      <c r="D27" s="485" t="s">
        <v>518</v>
      </c>
    </row>
  </sheetData>
  <mergeCells count="6">
    <mergeCell ref="B23:C23"/>
    <mergeCell ref="B4:E4"/>
    <mergeCell ref="C5:D5"/>
    <mergeCell ref="C9:D9"/>
    <mergeCell ref="B10:D10"/>
    <mergeCell ref="B20:C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4C2F-3A4B-4B1B-B530-0F06A79FC614}">
  <sheetPr>
    <pageSetUpPr fitToPage="1"/>
  </sheetPr>
  <dimension ref="A1:E184"/>
  <sheetViews>
    <sheetView topLeftCell="A17" workbookViewId="0">
      <selection activeCell="H16" sqref="H16"/>
    </sheetView>
  </sheetViews>
  <sheetFormatPr defaultRowHeight="15"/>
  <cols>
    <col min="1" max="1" width="41" style="317" customWidth="1"/>
    <col min="2" max="5" width="11.28515625" style="317" customWidth="1"/>
  </cols>
  <sheetData>
    <row r="1" spans="1:5">
      <c r="D1" t="s">
        <v>337</v>
      </c>
      <c r="E1"/>
    </row>
    <row r="2" spans="1:5">
      <c r="D2" s="246" t="s">
        <v>423</v>
      </c>
      <c r="E2"/>
    </row>
    <row r="3" spans="1:5" ht="15.75">
      <c r="B3" s="318"/>
      <c r="D3" s="246" t="s">
        <v>339</v>
      </c>
      <c r="E3"/>
    </row>
    <row r="4" spans="1:5" ht="15.75">
      <c r="A4" s="318"/>
      <c r="B4" s="318"/>
      <c r="D4" s="246" t="s">
        <v>424</v>
      </c>
      <c r="E4"/>
    </row>
    <row r="5" spans="1:5" ht="15.75">
      <c r="A5" s="319" t="s">
        <v>291</v>
      </c>
      <c r="B5" s="318"/>
      <c r="D5" s="246" t="s">
        <v>425</v>
      </c>
      <c r="E5"/>
    </row>
    <row r="6" spans="1:5" ht="12.75" customHeight="1">
      <c r="A6" s="320" t="s">
        <v>426</v>
      </c>
      <c r="B6" s="320"/>
      <c r="C6" s="321"/>
      <c r="D6" s="321"/>
      <c r="E6" s="322"/>
    </row>
    <row r="7" spans="1:5" ht="15.75">
      <c r="A7" s="320"/>
      <c r="B7" s="320"/>
      <c r="C7" s="321"/>
      <c r="D7" s="317" t="s">
        <v>458</v>
      </c>
      <c r="E7" s="322"/>
    </row>
    <row r="9" spans="1:5">
      <c r="A9" s="699" t="s">
        <v>427</v>
      </c>
      <c r="B9" s="699"/>
      <c r="C9" s="699"/>
      <c r="D9" s="699"/>
      <c r="E9" s="699"/>
    </row>
    <row r="10" spans="1:5" ht="9.75" customHeight="1">
      <c r="A10" s="323"/>
      <c r="B10" s="323"/>
      <c r="C10" s="323"/>
      <c r="D10" s="323"/>
      <c r="E10" s="323"/>
    </row>
    <row r="11" spans="1:5">
      <c r="A11" s="700" t="s">
        <v>521</v>
      </c>
      <c r="B11" s="700"/>
      <c r="C11" s="700"/>
      <c r="D11" s="700"/>
    </row>
    <row r="12" spans="1:5">
      <c r="E12" s="317" t="s">
        <v>428</v>
      </c>
    </row>
    <row r="13" spans="1:5" ht="9" customHeight="1"/>
    <row r="14" spans="1:5" ht="33.75">
      <c r="A14" s="324" t="s">
        <v>429</v>
      </c>
      <c r="B14" s="325" t="s">
        <v>430</v>
      </c>
      <c r="C14" s="326" t="s">
        <v>431</v>
      </c>
      <c r="D14" s="327" t="s">
        <v>432</v>
      </c>
      <c r="E14" s="325" t="s">
        <v>433</v>
      </c>
    </row>
    <row r="15" spans="1:5">
      <c r="A15" s="328" t="s">
        <v>434</v>
      </c>
      <c r="B15" s="329"/>
      <c r="C15" s="330">
        <v>107435.96</v>
      </c>
      <c r="D15" s="329">
        <v>107435.96</v>
      </c>
      <c r="E15" s="331">
        <f>SUM(B15+C15-D15)</f>
        <v>0</v>
      </c>
    </row>
    <row r="16" spans="1:5" ht="26.25">
      <c r="A16" s="332" t="s">
        <v>435</v>
      </c>
      <c r="B16" s="329">
        <v>18952.93</v>
      </c>
      <c r="C16" s="330">
        <v>5691.6</v>
      </c>
      <c r="D16" s="329">
        <v>21770.85</v>
      </c>
      <c r="E16" s="333">
        <f t="shared" ref="E16:E42" si="0">SUM(B16+C16-D16)</f>
        <v>2873.6800000000003</v>
      </c>
    </row>
    <row r="17" spans="1:5">
      <c r="A17" s="334" t="s">
        <v>436</v>
      </c>
      <c r="B17" s="335"/>
      <c r="C17" s="336">
        <v>571.41</v>
      </c>
      <c r="D17" s="331">
        <v>571.41</v>
      </c>
      <c r="E17" s="331">
        <f t="shared" si="0"/>
        <v>0</v>
      </c>
    </row>
    <row r="18" spans="1:5">
      <c r="A18" s="334" t="s">
        <v>437</v>
      </c>
      <c r="B18" s="335"/>
      <c r="C18" s="336">
        <v>164</v>
      </c>
      <c r="D18" s="331">
        <v>164</v>
      </c>
      <c r="E18" s="331">
        <f t="shared" si="0"/>
        <v>0</v>
      </c>
    </row>
    <row r="19" spans="1:5">
      <c r="A19" s="334" t="s">
        <v>438</v>
      </c>
      <c r="B19" s="335"/>
      <c r="C19" s="336">
        <v>1350</v>
      </c>
      <c r="D19" s="331">
        <v>1350</v>
      </c>
      <c r="E19" s="331">
        <f t="shared" si="0"/>
        <v>0</v>
      </c>
    </row>
    <row r="20" spans="1:5">
      <c r="A20" s="334" t="s">
        <v>439</v>
      </c>
      <c r="B20" s="335"/>
      <c r="C20" s="336">
        <v>1790.93</v>
      </c>
      <c r="D20" s="331">
        <v>1790.93</v>
      </c>
      <c r="E20" s="331">
        <f t="shared" si="0"/>
        <v>0</v>
      </c>
    </row>
    <row r="21" spans="1:5">
      <c r="A21" s="334" t="s">
        <v>440</v>
      </c>
      <c r="B21" s="335"/>
      <c r="C21" s="336">
        <v>419.8</v>
      </c>
      <c r="D21" s="331">
        <v>419.8</v>
      </c>
      <c r="E21" s="331">
        <f t="shared" si="0"/>
        <v>0</v>
      </c>
    </row>
    <row r="22" spans="1:5">
      <c r="A22" s="334" t="s">
        <v>441</v>
      </c>
      <c r="B22" s="335"/>
      <c r="C22" s="336">
        <v>71.06</v>
      </c>
      <c r="D22" s="331">
        <v>71.06</v>
      </c>
      <c r="E22" s="331">
        <f t="shared" si="0"/>
        <v>0</v>
      </c>
    </row>
    <row r="23" spans="1:5">
      <c r="A23" s="334" t="s">
        <v>442</v>
      </c>
      <c r="B23" s="335"/>
      <c r="C23" s="336">
        <v>584.22</v>
      </c>
      <c r="D23" s="331">
        <v>584.22</v>
      </c>
      <c r="E23" s="331">
        <f t="shared" si="0"/>
        <v>0</v>
      </c>
    </row>
    <row r="24" spans="1:5" ht="25.5">
      <c r="A24" s="334" t="s">
        <v>443</v>
      </c>
      <c r="B24" s="335"/>
      <c r="C24" s="336">
        <v>1049.8399999999999</v>
      </c>
      <c r="D24" s="331">
        <v>1049.8399999999999</v>
      </c>
      <c r="E24" s="331">
        <f t="shared" si="0"/>
        <v>0</v>
      </c>
    </row>
    <row r="25" spans="1:5" ht="25.5">
      <c r="A25" s="337" t="s">
        <v>444</v>
      </c>
      <c r="B25" s="335"/>
      <c r="C25" s="336">
        <v>6514.84</v>
      </c>
      <c r="D25" s="331">
        <v>6514.84</v>
      </c>
      <c r="E25" s="331">
        <f t="shared" si="0"/>
        <v>0</v>
      </c>
    </row>
    <row r="26" spans="1:5" ht="18" customHeight="1">
      <c r="A26" s="337" t="s">
        <v>445</v>
      </c>
      <c r="B26" s="335"/>
      <c r="C26" s="336">
        <v>988</v>
      </c>
      <c r="D26" s="331">
        <v>988</v>
      </c>
      <c r="E26" s="331">
        <f t="shared" si="0"/>
        <v>0</v>
      </c>
    </row>
    <row r="27" spans="1:5" ht="19.5" customHeight="1">
      <c r="A27" s="337" t="s">
        <v>445</v>
      </c>
      <c r="B27" s="335"/>
      <c r="C27" s="336">
        <v>4000</v>
      </c>
      <c r="D27" s="331">
        <v>4000</v>
      </c>
      <c r="E27" s="331">
        <f t="shared" si="0"/>
        <v>0</v>
      </c>
    </row>
    <row r="28" spans="1:5" ht="15.75" customHeight="1">
      <c r="A28" s="337" t="s">
        <v>445</v>
      </c>
      <c r="B28" s="335"/>
      <c r="C28" s="336">
        <v>106.42</v>
      </c>
      <c r="D28" s="331">
        <v>106.42</v>
      </c>
      <c r="E28" s="331">
        <f t="shared" si="0"/>
        <v>0</v>
      </c>
    </row>
    <row r="29" spans="1:5" ht="15.75" customHeight="1">
      <c r="A29" s="337" t="s">
        <v>445</v>
      </c>
      <c r="B29" s="335"/>
      <c r="C29" s="336">
        <v>1353</v>
      </c>
      <c r="D29" s="331">
        <v>1353</v>
      </c>
      <c r="E29" s="331">
        <f t="shared" si="0"/>
        <v>0</v>
      </c>
    </row>
    <row r="30" spans="1:5" ht="18" customHeight="1">
      <c r="A30" s="337" t="s">
        <v>445</v>
      </c>
      <c r="B30" s="335"/>
      <c r="C30" s="336">
        <v>900</v>
      </c>
      <c r="D30" s="331">
        <v>900</v>
      </c>
      <c r="E30" s="331">
        <f t="shared" si="0"/>
        <v>0</v>
      </c>
    </row>
    <row r="31" spans="1:5" ht="15" customHeight="1">
      <c r="A31" s="337" t="s">
        <v>445</v>
      </c>
      <c r="B31" s="335"/>
      <c r="C31" s="336">
        <v>2040</v>
      </c>
      <c r="D31" s="331">
        <v>2040</v>
      </c>
      <c r="E31" s="331">
        <f t="shared" si="0"/>
        <v>0</v>
      </c>
    </row>
    <row r="32" spans="1:5" ht="25.5">
      <c r="A32" s="337" t="s">
        <v>446</v>
      </c>
      <c r="B32" s="335"/>
      <c r="C32" s="336">
        <v>10175.950000000001</v>
      </c>
      <c r="D32" s="331">
        <v>10175.950000000001</v>
      </c>
      <c r="E32" s="331">
        <f t="shared" si="0"/>
        <v>0</v>
      </c>
    </row>
    <row r="33" spans="1:5" ht="25.5">
      <c r="A33" s="338" t="s">
        <v>447</v>
      </c>
      <c r="B33" s="335"/>
      <c r="C33" s="336">
        <v>4352</v>
      </c>
      <c r="D33" s="331">
        <v>4352</v>
      </c>
      <c r="E33" s="331">
        <f t="shared" si="0"/>
        <v>0</v>
      </c>
    </row>
    <row r="34" spans="1:5">
      <c r="A34" s="338" t="s">
        <v>448</v>
      </c>
      <c r="B34" s="335"/>
      <c r="C34" s="336">
        <v>5000</v>
      </c>
      <c r="D34" s="331">
        <v>1370.21</v>
      </c>
      <c r="E34" s="331">
        <f t="shared" si="0"/>
        <v>3629.79</v>
      </c>
    </row>
    <row r="35" spans="1:5">
      <c r="A35" s="338" t="s">
        <v>449</v>
      </c>
      <c r="B35" s="335"/>
      <c r="C35" s="336">
        <v>300</v>
      </c>
      <c r="D35" s="331">
        <v>300</v>
      </c>
      <c r="E35" s="331">
        <f t="shared" si="0"/>
        <v>0</v>
      </c>
    </row>
    <row r="36" spans="1:5">
      <c r="A36" s="338" t="s">
        <v>450</v>
      </c>
      <c r="B36" s="335"/>
      <c r="C36" s="336">
        <v>400</v>
      </c>
      <c r="D36" s="331">
        <v>400</v>
      </c>
      <c r="E36" s="331">
        <f t="shared" si="0"/>
        <v>0</v>
      </c>
    </row>
    <row r="37" spans="1:5">
      <c r="A37" s="338" t="s">
        <v>451</v>
      </c>
      <c r="B37" s="335"/>
      <c r="C37" s="336">
        <v>450.6</v>
      </c>
      <c r="D37" s="331">
        <v>450.6</v>
      </c>
      <c r="E37" s="331">
        <f t="shared" si="0"/>
        <v>0</v>
      </c>
    </row>
    <row r="38" spans="1:5">
      <c r="A38" s="338" t="s">
        <v>452</v>
      </c>
      <c r="B38" s="335"/>
      <c r="C38" s="336">
        <v>450</v>
      </c>
      <c r="D38" s="331">
        <v>450</v>
      </c>
      <c r="E38" s="331">
        <f t="shared" si="0"/>
        <v>0</v>
      </c>
    </row>
    <row r="39" spans="1:5">
      <c r="A39" s="338" t="s">
        <v>453</v>
      </c>
      <c r="B39" s="335"/>
      <c r="C39" s="336">
        <v>154</v>
      </c>
      <c r="D39" s="331">
        <v>0</v>
      </c>
      <c r="E39" s="331">
        <f t="shared" si="0"/>
        <v>154</v>
      </c>
    </row>
    <row r="40" spans="1:5">
      <c r="A40" s="338" t="s">
        <v>454</v>
      </c>
      <c r="B40" s="331">
        <v>287</v>
      </c>
      <c r="C40" s="336">
        <v>0</v>
      </c>
      <c r="D40" s="331">
        <v>287</v>
      </c>
      <c r="E40" s="331">
        <f t="shared" si="0"/>
        <v>0</v>
      </c>
    </row>
    <row r="41" spans="1:5">
      <c r="A41" s="338" t="s">
        <v>455</v>
      </c>
      <c r="B41" s="331"/>
      <c r="C41" s="331">
        <v>31848.23</v>
      </c>
      <c r="D41" s="331">
        <v>31848.23</v>
      </c>
      <c r="E41" s="331">
        <f t="shared" si="0"/>
        <v>0</v>
      </c>
    </row>
    <row r="42" spans="1:5">
      <c r="A42" s="338" t="s">
        <v>456</v>
      </c>
      <c r="B42" s="331">
        <v>5258.62</v>
      </c>
      <c r="C42" s="331">
        <v>0</v>
      </c>
      <c r="D42" s="331">
        <v>5258.62</v>
      </c>
      <c r="E42" s="331">
        <f t="shared" si="0"/>
        <v>0</v>
      </c>
    </row>
    <row r="43" spans="1:5">
      <c r="A43" s="334"/>
      <c r="B43" s="331"/>
      <c r="C43" s="331"/>
      <c r="D43" s="331"/>
      <c r="E43" s="331"/>
    </row>
    <row r="44" spans="1:5" ht="15.75">
      <c r="A44" s="339" t="s">
        <v>379</v>
      </c>
      <c r="B44" s="340">
        <f>SUM(B15:B43)</f>
        <v>24498.55</v>
      </c>
      <c r="C44" s="340">
        <f>SUM(C15:C43)</f>
        <v>188161.86000000004</v>
      </c>
      <c r="D44" s="340">
        <f>SUM(D15:D43)</f>
        <v>206002.94</v>
      </c>
      <c r="E44" s="340">
        <f>SUM(E15:E43)</f>
        <v>6657.47</v>
      </c>
    </row>
    <row r="45" spans="1:5">
      <c r="A45" s="341"/>
      <c r="B45" s="341"/>
      <c r="C45" s="341"/>
      <c r="D45" s="322"/>
      <c r="E45" s="342"/>
    </row>
    <row r="46" spans="1:5">
      <c r="A46" s="344" t="s">
        <v>223</v>
      </c>
      <c r="B46" s="345"/>
      <c r="C46" s="346"/>
      <c r="D46" s="701" t="s">
        <v>224</v>
      </c>
      <c r="E46" s="701"/>
    </row>
    <row r="47" spans="1:5">
      <c r="A47" s="343"/>
      <c r="B47" s="347" t="s">
        <v>226</v>
      </c>
      <c r="C47" s="343"/>
      <c r="D47" s="698" t="s">
        <v>457</v>
      </c>
      <c r="E47" s="698"/>
    </row>
    <row r="48" spans="1:5" ht="24.75">
      <c r="A48" s="348" t="s">
        <v>228</v>
      </c>
      <c r="B48" s="345"/>
      <c r="C48" s="346"/>
      <c r="D48" s="701" t="s">
        <v>229</v>
      </c>
      <c r="E48" s="701"/>
    </row>
    <row r="49" spans="1:5">
      <c r="A49" s="343"/>
      <c r="B49" s="347" t="s">
        <v>226</v>
      </c>
      <c r="C49" s="343"/>
      <c r="D49" s="698" t="s">
        <v>457</v>
      </c>
      <c r="E49" s="698"/>
    </row>
    <row r="50" spans="1:5">
      <c r="A50" s="349"/>
      <c r="B50" s="349"/>
      <c r="C50" s="349"/>
      <c r="D50" s="342"/>
      <c r="E50" s="342"/>
    </row>
    <row r="51" spans="1:5">
      <c r="A51" s="343"/>
      <c r="B51" s="343"/>
      <c r="C51" s="343"/>
      <c r="D51" s="343"/>
      <c r="E51" s="343"/>
    </row>
    <row r="52" spans="1:5">
      <c r="A52" s="343"/>
      <c r="B52" s="343"/>
      <c r="C52" s="343"/>
      <c r="D52" s="343"/>
      <c r="E52" s="343"/>
    </row>
    <row r="53" spans="1:5">
      <c r="A53" s="343"/>
      <c r="B53" s="343"/>
      <c r="C53" s="343"/>
      <c r="D53" s="343"/>
      <c r="E53" s="343"/>
    </row>
    <row r="54" spans="1:5">
      <c r="A54" s="343"/>
      <c r="B54" s="343"/>
      <c r="C54" s="343"/>
      <c r="D54" s="343"/>
      <c r="E54" s="343"/>
    </row>
    <row r="55" spans="1:5">
      <c r="A55" s="343"/>
      <c r="B55" s="343"/>
      <c r="C55" s="343"/>
      <c r="D55" s="343"/>
      <c r="E55" s="343"/>
    </row>
    <row r="56" spans="1:5">
      <c r="A56" s="343"/>
      <c r="B56" s="343"/>
      <c r="C56" s="343"/>
      <c r="D56" s="343"/>
      <c r="E56" s="343"/>
    </row>
    <row r="57" spans="1:5">
      <c r="A57" s="343"/>
      <c r="B57" s="343"/>
      <c r="C57" s="343"/>
      <c r="D57" s="343"/>
      <c r="E57" s="343"/>
    </row>
    <row r="58" spans="1:5">
      <c r="A58" s="343"/>
      <c r="B58" s="343"/>
      <c r="C58" s="343"/>
      <c r="D58" s="343"/>
      <c r="E58" s="343"/>
    </row>
    <row r="59" spans="1:5">
      <c r="A59" s="343"/>
      <c r="B59" s="343"/>
      <c r="C59" s="343"/>
      <c r="D59" s="343"/>
      <c r="E59" s="343"/>
    </row>
    <row r="60" spans="1:5">
      <c r="A60" s="343"/>
      <c r="B60" s="343"/>
      <c r="C60" s="343"/>
      <c r="D60" s="343"/>
      <c r="E60" s="343"/>
    </row>
    <row r="61" spans="1:5">
      <c r="A61" s="343"/>
      <c r="B61" s="343"/>
      <c r="C61" s="343"/>
      <c r="D61" s="343"/>
      <c r="E61" s="343"/>
    </row>
    <row r="62" spans="1:5">
      <c r="A62" s="350"/>
      <c r="B62" s="350"/>
      <c r="C62" s="350"/>
      <c r="D62" s="350"/>
      <c r="E62" s="350"/>
    </row>
    <row r="63" spans="1:5">
      <c r="A63" s="343"/>
      <c r="B63" s="343"/>
      <c r="C63" s="343"/>
      <c r="D63" s="343"/>
      <c r="E63" s="343"/>
    </row>
    <row r="64" spans="1:5">
      <c r="A64" s="343"/>
      <c r="B64" s="343"/>
      <c r="C64" s="343"/>
      <c r="D64" s="343"/>
      <c r="E64" s="343"/>
    </row>
    <row r="65" spans="1:5">
      <c r="A65" s="343"/>
      <c r="B65" s="343"/>
      <c r="C65" s="343"/>
      <c r="D65" s="343"/>
      <c r="E65" s="343"/>
    </row>
    <row r="66" spans="1:5">
      <c r="A66" s="343"/>
      <c r="B66" s="343"/>
      <c r="C66" s="343"/>
      <c r="D66" s="343"/>
      <c r="E66" s="343"/>
    </row>
    <row r="67" spans="1:5">
      <c r="A67" s="343"/>
      <c r="B67" s="343"/>
      <c r="C67" s="343"/>
      <c r="D67" s="343"/>
      <c r="E67" s="343"/>
    </row>
    <row r="68" spans="1:5">
      <c r="A68" s="350"/>
      <c r="B68" s="350"/>
      <c r="C68" s="350"/>
      <c r="D68" s="350"/>
      <c r="E68" s="350"/>
    </row>
    <row r="69" spans="1:5">
      <c r="A69" s="343"/>
      <c r="B69" s="343"/>
      <c r="C69" s="343"/>
      <c r="D69" s="343"/>
      <c r="E69" s="343"/>
    </row>
    <row r="70" spans="1:5">
      <c r="A70" s="343"/>
      <c r="B70" s="343"/>
      <c r="C70" s="343"/>
      <c r="D70" s="343"/>
      <c r="E70" s="343"/>
    </row>
    <row r="71" spans="1:5">
      <c r="A71" s="349"/>
      <c r="B71" s="349"/>
      <c r="C71" s="349"/>
      <c r="D71" s="342"/>
      <c r="E71" s="342"/>
    </row>
    <row r="72" spans="1:5">
      <c r="A72" s="343"/>
      <c r="B72" s="343"/>
      <c r="C72" s="343"/>
      <c r="D72" s="343"/>
      <c r="E72" s="343"/>
    </row>
    <row r="73" spans="1:5">
      <c r="A73" s="343"/>
      <c r="B73" s="343"/>
      <c r="C73" s="343"/>
      <c r="D73" s="343"/>
      <c r="E73" s="343"/>
    </row>
    <row r="74" spans="1:5">
      <c r="A74" s="350"/>
      <c r="B74" s="350"/>
      <c r="C74" s="350"/>
      <c r="D74" s="350"/>
      <c r="E74" s="350"/>
    </row>
    <row r="75" spans="1:5">
      <c r="A75" s="350"/>
      <c r="B75" s="350"/>
      <c r="C75" s="350"/>
      <c r="D75" s="350"/>
      <c r="E75" s="350"/>
    </row>
    <row r="76" spans="1:5">
      <c r="A76" s="343"/>
      <c r="B76" s="343"/>
      <c r="C76" s="343"/>
      <c r="D76" s="343"/>
      <c r="E76" s="343"/>
    </row>
    <row r="77" spans="1:5">
      <c r="A77" s="350"/>
      <c r="B77" s="350"/>
      <c r="C77" s="350"/>
      <c r="D77" s="350"/>
      <c r="E77" s="350"/>
    </row>
    <row r="78" spans="1:5">
      <c r="A78" s="343"/>
      <c r="B78" s="343"/>
      <c r="C78" s="343"/>
      <c r="D78" s="343"/>
      <c r="E78" s="343"/>
    </row>
    <row r="79" spans="1:5">
      <c r="A79" s="343"/>
      <c r="B79" s="343"/>
      <c r="C79" s="343"/>
      <c r="D79" s="343"/>
      <c r="E79" s="343"/>
    </row>
    <row r="80" spans="1:5">
      <c r="A80" s="343"/>
      <c r="B80" s="343"/>
      <c r="C80" s="343"/>
      <c r="D80" s="343"/>
      <c r="E80" s="343"/>
    </row>
    <row r="81" spans="1:5">
      <c r="A81" s="343"/>
      <c r="B81" s="343"/>
      <c r="C81" s="343"/>
      <c r="D81" s="343"/>
      <c r="E81" s="343"/>
    </row>
    <row r="82" spans="1:5">
      <c r="A82" s="343"/>
      <c r="B82" s="343"/>
      <c r="C82" s="343"/>
      <c r="D82" s="343"/>
      <c r="E82" s="343"/>
    </row>
    <row r="83" spans="1:5">
      <c r="A83" s="343"/>
      <c r="B83" s="343"/>
      <c r="C83" s="343"/>
      <c r="D83" s="343"/>
      <c r="E83" s="343"/>
    </row>
    <row r="84" spans="1:5">
      <c r="A84" s="343"/>
      <c r="B84" s="343"/>
      <c r="C84" s="343"/>
      <c r="D84" s="343"/>
      <c r="E84" s="343"/>
    </row>
    <row r="85" spans="1:5">
      <c r="A85" s="343"/>
      <c r="B85" s="343"/>
      <c r="C85" s="343"/>
      <c r="D85" s="343"/>
      <c r="E85" s="343"/>
    </row>
    <row r="86" spans="1:5">
      <c r="A86" s="343"/>
      <c r="B86" s="343"/>
      <c r="C86" s="343"/>
      <c r="D86" s="343"/>
      <c r="E86" s="343"/>
    </row>
    <row r="87" spans="1:5">
      <c r="A87" s="349"/>
      <c r="B87" s="349"/>
      <c r="C87" s="349"/>
      <c r="D87" s="342"/>
      <c r="E87" s="342"/>
    </row>
    <row r="88" spans="1:5">
      <c r="A88" s="343"/>
      <c r="B88" s="343"/>
      <c r="C88" s="343"/>
      <c r="D88" s="343"/>
      <c r="E88" s="343"/>
    </row>
    <row r="89" spans="1:5">
      <c r="A89" s="343"/>
      <c r="B89" s="343"/>
      <c r="C89" s="343"/>
      <c r="D89" s="343"/>
      <c r="E89" s="343"/>
    </row>
    <row r="90" spans="1:5">
      <c r="A90" s="343"/>
      <c r="B90" s="343"/>
      <c r="C90" s="343"/>
      <c r="D90" s="343"/>
      <c r="E90" s="343"/>
    </row>
    <row r="91" spans="1:5">
      <c r="A91" s="343"/>
      <c r="B91" s="343"/>
      <c r="C91" s="343"/>
      <c r="D91" s="343"/>
      <c r="E91" s="343"/>
    </row>
    <row r="92" spans="1:5">
      <c r="A92" s="343"/>
      <c r="B92" s="343"/>
      <c r="C92" s="343"/>
      <c r="D92" s="343"/>
      <c r="E92" s="343"/>
    </row>
    <row r="93" spans="1:5">
      <c r="A93" s="343"/>
      <c r="B93" s="343"/>
      <c r="C93" s="343"/>
      <c r="D93" s="343"/>
      <c r="E93" s="343"/>
    </row>
    <row r="94" spans="1:5">
      <c r="A94" s="343"/>
      <c r="B94" s="343"/>
      <c r="C94" s="343"/>
      <c r="D94" s="343"/>
      <c r="E94" s="343"/>
    </row>
    <row r="95" spans="1:5">
      <c r="A95" s="343"/>
      <c r="B95" s="343"/>
      <c r="C95" s="343"/>
      <c r="D95" s="343"/>
      <c r="E95" s="343"/>
    </row>
    <row r="96" spans="1:5">
      <c r="A96" s="349"/>
      <c r="B96" s="349"/>
      <c r="C96" s="349"/>
      <c r="D96" s="342"/>
      <c r="E96" s="342"/>
    </row>
    <row r="97" spans="1:5">
      <c r="A97" s="343"/>
      <c r="B97" s="343"/>
      <c r="C97" s="343"/>
      <c r="D97" s="343"/>
      <c r="E97" s="343"/>
    </row>
    <row r="98" spans="1:5">
      <c r="A98" s="343"/>
      <c r="B98" s="343"/>
      <c r="C98" s="343"/>
      <c r="D98" s="343"/>
      <c r="E98" s="343"/>
    </row>
    <row r="99" spans="1:5">
      <c r="A99" s="343"/>
      <c r="B99" s="343"/>
      <c r="C99" s="343"/>
      <c r="D99" s="343"/>
      <c r="E99" s="343"/>
    </row>
    <row r="100" spans="1:5">
      <c r="A100" s="343"/>
      <c r="B100" s="343"/>
      <c r="C100" s="343"/>
      <c r="D100" s="343"/>
      <c r="E100" s="343"/>
    </row>
    <row r="101" spans="1:5">
      <c r="A101" s="343"/>
      <c r="B101" s="343"/>
      <c r="C101" s="343"/>
      <c r="D101" s="343"/>
      <c r="E101" s="343"/>
    </row>
    <row r="102" spans="1:5">
      <c r="A102" s="343"/>
      <c r="B102" s="343"/>
      <c r="C102" s="343"/>
      <c r="D102" s="343"/>
      <c r="E102" s="343"/>
    </row>
    <row r="103" spans="1:5">
      <c r="A103" s="343"/>
      <c r="B103" s="343"/>
      <c r="C103" s="343"/>
      <c r="D103" s="343"/>
      <c r="E103" s="343"/>
    </row>
    <row r="104" spans="1:5">
      <c r="A104" s="343"/>
      <c r="B104" s="343"/>
      <c r="C104" s="343"/>
      <c r="D104" s="343"/>
      <c r="E104" s="343"/>
    </row>
    <row r="105" spans="1:5">
      <c r="A105" s="343"/>
      <c r="B105" s="343"/>
      <c r="C105" s="343"/>
      <c r="D105" s="343"/>
      <c r="E105" s="343"/>
    </row>
    <row r="106" spans="1:5">
      <c r="A106" s="341"/>
      <c r="B106" s="341"/>
      <c r="C106" s="341"/>
      <c r="D106" s="343"/>
      <c r="E106" s="343"/>
    </row>
    <row r="107" spans="1:5">
      <c r="A107" s="343"/>
      <c r="B107" s="343"/>
      <c r="C107" s="343"/>
      <c r="D107" s="343"/>
      <c r="E107" s="343"/>
    </row>
    <row r="108" spans="1:5">
      <c r="A108" s="343"/>
      <c r="B108" s="343"/>
      <c r="C108" s="343"/>
      <c r="D108" s="343"/>
      <c r="E108" s="343"/>
    </row>
    <row r="109" spans="1:5">
      <c r="A109" s="343"/>
      <c r="B109" s="343"/>
      <c r="C109" s="343"/>
      <c r="D109" s="343"/>
      <c r="E109" s="343"/>
    </row>
    <row r="110" spans="1:5">
      <c r="A110" s="343"/>
      <c r="B110" s="343"/>
      <c r="C110" s="343"/>
      <c r="D110" s="343"/>
      <c r="E110" s="343"/>
    </row>
    <row r="111" spans="1:5">
      <c r="A111" s="343"/>
      <c r="B111" s="343"/>
      <c r="C111" s="343"/>
      <c r="D111" s="343"/>
      <c r="E111" s="343"/>
    </row>
    <row r="112" spans="1:5">
      <c r="A112" s="343"/>
      <c r="B112" s="343"/>
      <c r="C112" s="343"/>
      <c r="D112" s="343"/>
      <c r="E112" s="343"/>
    </row>
    <row r="113" spans="1:5">
      <c r="A113" s="349"/>
      <c r="B113" s="349"/>
      <c r="C113" s="349"/>
      <c r="D113" s="342"/>
      <c r="E113" s="342"/>
    </row>
    <row r="114" spans="1:5">
      <c r="A114" s="350"/>
      <c r="B114" s="350"/>
      <c r="C114" s="350"/>
      <c r="D114" s="350"/>
      <c r="E114" s="350"/>
    </row>
    <row r="115" spans="1:5">
      <c r="A115" s="343"/>
      <c r="B115" s="343"/>
      <c r="C115" s="343"/>
      <c r="D115" s="343"/>
      <c r="E115" s="343"/>
    </row>
    <row r="116" spans="1:5">
      <c r="A116" s="343"/>
      <c r="B116" s="343"/>
      <c r="C116" s="343"/>
      <c r="D116" s="343"/>
      <c r="E116" s="343"/>
    </row>
    <row r="117" spans="1:5">
      <c r="A117" s="350"/>
      <c r="B117" s="350"/>
      <c r="C117" s="350"/>
      <c r="D117" s="350"/>
      <c r="E117" s="350"/>
    </row>
    <row r="118" spans="1:5">
      <c r="A118" s="343"/>
      <c r="B118" s="343"/>
      <c r="C118" s="343"/>
      <c r="D118" s="343"/>
      <c r="E118" s="343"/>
    </row>
    <row r="119" spans="1:5">
      <c r="A119" s="343"/>
      <c r="B119" s="343"/>
      <c r="C119" s="343"/>
      <c r="D119" s="343"/>
      <c r="E119" s="343"/>
    </row>
    <row r="120" spans="1:5">
      <c r="A120" s="343"/>
      <c r="B120" s="343"/>
      <c r="C120" s="343"/>
      <c r="D120" s="343"/>
      <c r="E120" s="343"/>
    </row>
    <row r="121" spans="1:5">
      <c r="A121" s="350"/>
      <c r="B121" s="350"/>
      <c r="C121" s="350"/>
      <c r="D121" s="350"/>
      <c r="E121" s="350"/>
    </row>
    <row r="122" spans="1:5">
      <c r="A122" s="350"/>
      <c r="B122" s="350"/>
      <c r="C122" s="350"/>
      <c r="D122" s="350"/>
      <c r="E122" s="350"/>
    </row>
    <row r="123" spans="1:5">
      <c r="A123" s="349"/>
      <c r="B123" s="349"/>
      <c r="C123" s="349"/>
      <c r="D123" s="342"/>
      <c r="E123" s="342"/>
    </row>
    <row r="124" spans="1:5">
      <c r="A124" s="343"/>
      <c r="B124" s="343"/>
      <c r="C124" s="343"/>
      <c r="D124" s="343"/>
      <c r="E124" s="343"/>
    </row>
    <row r="125" spans="1:5">
      <c r="A125" s="343"/>
      <c r="B125" s="343"/>
      <c r="C125" s="343"/>
      <c r="D125" s="343"/>
      <c r="E125" s="343"/>
    </row>
    <row r="126" spans="1:5">
      <c r="A126" s="349"/>
      <c r="B126" s="349"/>
      <c r="C126" s="342"/>
      <c r="D126" s="342"/>
      <c r="E126" s="342"/>
    </row>
    <row r="127" spans="1:5">
      <c r="A127" s="341"/>
      <c r="B127" s="341"/>
      <c r="C127" s="341"/>
      <c r="D127" s="342"/>
      <c r="E127" s="342"/>
    </row>
    <row r="128" spans="1:5">
      <c r="A128" s="343"/>
      <c r="B128" s="343"/>
      <c r="C128" s="343"/>
      <c r="D128" s="343"/>
      <c r="E128" s="343"/>
    </row>
    <row r="129" spans="1:5">
      <c r="A129" s="343"/>
      <c r="B129" s="343"/>
      <c r="C129" s="343"/>
      <c r="D129" s="343"/>
      <c r="E129" s="343"/>
    </row>
    <row r="130" spans="1:5">
      <c r="A130" s="343"/>
      <c r="B130" s="343"/>
      <c r="C130" s="343"/>
      <c r="D130" s="343"/>
      <c r="E130" s="343"/>
    </row>
    <row r="131" spans="1:5">
      <c r="A131" s="343"/>
      <c r="B131" s="343"/>
      <c r="C131" s="343"/>
      <c r="D131" s="343"/>
      <c r="E131" s="343"/>
    </row>
    <row r="132" spans="1:5">
      <c r="A132" s="343"/>
      <c r="B132" s="343"/>
      <c r="C132" s="343"/>
      <c r="D132" s="343"/>
      <c r="E132" s="343"/>
    </row>
    <row r="133" spans="1:5">
      <c r="A133" s="343"/>
      <c r="B133" s="343"/>
      <c r="C133" s="343"/>
      <c r="D133" s="343"/>
      <c r="E133" s="343"/>
    </row>
    <row r="134" spans="1:5">
      <c r="A134" s="343"/>
      <c r="B134" s="343"/>
      <c r="C134" s="343"/>
      <c r="D134" s="343"/>
      <c r="E134" s="343"/>
    </row>
    <row r="135" spans="1:5">
      <c r="A135" s="343"/>
      <c r="B135" s="343"/>
      <c r="C135" s="343"/>
      <c r="D135" s="343"/>
      <c r="E135" s="343"/>
    </row>
    <row r="136" spans="1:5">
      <c r="A136" s="343"/>
      <c r="B136" s="343"/>
      <c r="C136" s="343"/>
      <c r="D136" s="343"/>
      <c r="E136" s="343"/>
    </row>
    <row r="137" spans="1:5">
      <c r="A137" s="343"/>
      <c r="B137" s="343"/>
      <c r="C137" s="343"/>
      <c r="D137" s="343"/>
      <c r="E137" s="343"/>
    </row>
    <row r="138" spans="1:5">
      <c r="A138" s="343"/>
      <c r="B138" s="343"/>
      <c r="C138" s="343"/>
      <c r="D138" s="343"/>
      <c r="E138" s="343"/>
    </row>
    <row r="139" spans="1:5">
      <c r="A139" s="343"/>
      <c r="B139" s="343"/>
      <c r="C139" s="343"/>
      <c r="D139" s="343"/>
      <c r="E139" s="343"/>
    </row>
    <row r="140" spans="1:5">
      <c r="A140" s="343"/>
      <c r="B140" s="343"/>
      <c r="C140" s="343"/>
      <c r="D140" s="343"/>
      <c r="E140" s="343"/>
    </row>
    <row r="141" spans="1:5">
      <c r="A141" s="343"/>
      <c r="B141" s="343"/>
      <c r="C141" s="343"/>
      <c r="D141" s="343"/>
      <c r="E141" s="343"/>
    </row>
    <row r="142" spans="1:5">
      <c r="A142" s="343"/>
      <c r="B142" s="343"/>
      <c r="C142" s="343"/>
      <c r="D142" s="343"/>
      <c r="E142" s="343"/>
    </row>
    <row r="143" spans="1:5">
      <c r="A143" s="343"/>
      <c r="B143" s="343"/>
      <c r="C143" s="343"/>
      <c r="D143" s="343"/>
      <c r="E143" s="343"/>
    </row>
    <row r="144" spans="1:5">
      <c r="A144" s="351"/>
      <c r="B144" s="351"/>
      <c r="C144" s="351"/>
      <c r="D144" s="351"/>
      <c r="E144" s="351"/>
    </row>
    <row r="145" spans="1:5">
      <c r="A145" s="350"/>
      <c r="B145" s="350"/>
      <c r="C145" s="350"/>
      <c r="D145" s="350"/>
      <c r="E145" s="350"/>
    </row>
    <row r="146" spans="1:5">
      <c r="A146" s="350"/>
      <c r="B146" s="350"/>
      <c r="C146" s="350"/>
      <c r="D146" s="350"/>
      <c r="E146" s="350"/>
    </row>
    <row r="147" spans="1:5">
      <c r="A147" s="343"/>
      <c r="B147" s="343"/>
      <c r="C147" s="343"/>
      <c r="D147" s="343"/>
      <c r="E147" s="343"/>
    </row>
    <row r="148" spans="1:5">
      <c r="A148" s="350"/>
      <c r="B148" s="350"/>
      <c r="C148" s="350"/>
      <c r="D148" s="350"/>
      <c r="E148" s="350"/>
    </row>
    <row r="149" spans="1:5">
      <c r="A149" s="343"/>
      <c r="B149" s="343"/>
      <c r="C149" s="343"/>
      <c r="D149" s="343"/>
      <c r="E149" s="343"/>
    </row>
    <row r="150" spans="1:5">
      <c r="A150" s="350"/>
      <c r="B150" s="350"/>
      <c r="C150" s="350"/>
      <c r="D150" s="350"/>
      <c r="E150" s="350"/>
    </row>
    <row r="151" spans="1:5">
      <c r="A151" s="343"/>
      <c r="B151" s="343"/>
      <c r="C151" s="343"/>
      <c r="D151" s="343"/>
      <c r="E151" s="343"/>
    </row>
    <row r="152" spans="1:5">
      <c r="A152" s="343"/>
      <c r="B152" s="343"/>
      <c r="C152" s="343"/>
      <c r="D152" s="343"/>
      <c r="E152" s="343"/>
    </row>
    <row r="153" spans="1:5">
      <c r="A153" s="343"/>
      <c r="B153" s="343"/>
      <c r="C153" s="343"/>
      <c r="D153" s="343"/>
      <c r="E153" s="343"/>
    </row>
    <row r="154" spans="1:5">
      <c r="A154" s="343"/>
      <c r="B154" s="343"/>
      <c r="C154" s="343"/>
      <c r="D154" s="343"/>
      <c r="E154" s="343"/>
    </row>
    <row r="155" spans="1:5">
      <c r="A155" s="343"/>
      <c r="B155" s="343"/>
      <c r="C155" s="343"/>
      <c r="D155" s="343"/>
      <c r="E155" s="343"/>
    </row>
    <row r="156" spans="1:5">
      <c r="A156" s="343"/>
      <c r="B156" s="343"/>
      <c r="C156" s="343"/>
      <c r="D156" s="343"/>
      <c r="E156" s="343"/>
    </row>
    <row r="157" spans="1:5">
      <c r="A157" s="352"/>
      <c r="B157" s="352"/>
      <c r="C157" s="352"/>
      <c r="D157" s="352"/>
      <c r="E157" s="352"/>
    </row>
    <row r="158" spans="1:5">
      <c r="A158" s="352"/>
      <c r="B158" s="352"/>
      <c r="C158" s="352"/>
      <c r="D158" s="352"/>
      <c r="E158" s="352"/>
    </row>
    <row r="159" spans="1:5">
      <c r="A159" s="341"/>
      <c r="B159" s="341"/>
      <c r="C159" s="341"/>
      <c r="D159" s="342"/>
      <c r="E159" s="342"/>
    </row>
    <row r="160" spans="1:5">
      <c r="A160" s="343"/>
      <c r="B160" s="343"/>
      <c r="C160" s="343"/>
      <c r="D160" s="343"/>
      <c r="E160" s="343"/>
    </row>
    <row r="161" spans="1:5">
      <c r="A161" s="343"/>
      <c r="B161" s="343"/>
      <c r="C161" s="343"/>
      <c r="D161" s="343"/>
      <c r="E161" s="343"/>
    </row>
    <row r="162" spans="1:5">
      <c r="A162" s="343"/>
      <c r="B162" s="343"/>
      <c r="C162" s="343"/>
      <c r="D162" s="343"/>
      <c r="E162" s="343"/>
    </row>
    <row r="163" spans="1:5">
      <c r="A163" s="343"/>
      <c r="B163" s="343"/>
      <c r="C163" s="343"/>
      <c r="D163" s="343"/>
      <c r="E163" s="343"/>
    </row>
    <row r="164" spans="1:5">
      <c r="A164" s="343"/>
      <c r="B164" s="343"/>
      <c r="C164" s="343"/>
      <c r="D164" s="343"/>
      <c r="E164" s="343"/>
    </row>
    <row r="165" spans="1:5">
      <c r="A165" s="343"/>
      <c r="B165" s="343"/>
      <c r="C165" s="343"/>
      <c r="D165" s="343"/>
      <c r="E165" s="343"/>
    </row>
    <row r="166" spans="1:5">
      <c r="A166" s="343"/>
      <c r="B166" s="343"/>
      <c r="C166" s="343"/>
      <c r="D166" s="343"/>
      <c r="E166" s="343"/>
    </row>
    <row r="167" spans="1:5">
      <c r="A167" s="343"/>
      <c r="B167" s="343"/>
      <c r="C167" s="343"/>
      <c r="D167" s="343"/>
      <c r="E167" s="343"/>
    </row>
    <row r="168" spans="1:5">
      <c r="A168" s="341"/>
      <c r="B168" s="341"/>
      <c r="C168" s="341"/>
      <c r="D168" s="342"/>
      <c r="E168" s="342"/>
    </row>
    <row r="169" spans="1:5">
      <c r="A169" s="343"/>
      <c r="B169" s="343"/>
      <c r="C169" s="343"/>
      <c r="D169" s="343"/>
      <c r="E169" s="343"/>
    </row>
    <row r="170" spans="1:5">
      <c r="A170" s="343"/>
      <c r="B170" s="343"/>
      <c r="C170" s="343"/>
      <c r="D170" s="343"/>
      <c r="E170" s="343"/>
    </row>
    <row r="171" spans="1:5">
      <c r="A171" s="343"/>
      <c r="B171" s="343"/>
      <c r="C171" s="343"/>
      <c r="D171" s="343"/>
      <c r="E171" s="343"/>
    </row>
    <row r="172" spans="1:5">
      <c r="A172" s="343"/>
      <c r="B172" s="343"/>
      <c r="C172" s="343"/>
      <c r="D172" s="343"/>
      <c r="E172" s="343"/>
    </row>
    <row r="173" spans="1:5">
      <c r="A173" s="343"/>
      <c r="B173" s="343"/>
      <c r="C173" s="343"/>
      <c r="D173" s="343"/>
      <c r="E173" s="343"/>
    </row>
    <row r="174" spans="1:5">
      <c r="A174" s="343"/>
      <c r="B174" s="343"/>
      <c r="C174" s="343"/>
      <c r="D174" s="343"/>
      <c r="E174" s="343"/>
    </row>
    <row r="175" spans="1:5">
      <c r="A175" s="343"/>
      <c r="B175" s="343"/>
      <c r="C175" s="343"/>
      <c r="D175" s="343"/>
      <c r="E175" s="343"/>
    </row>
    <row r="176" spans="1:5">
      <c r="A176" s="343"/>
      <c r="B176" s="343"/>
      <c r="C176" s="343"/>
      <c r="D176" s="343"/>
      <c r="E176" s="343"/>
    </row>
    <row r="177" spans="1:5">
      <c r="A177" s="343"/>
      <c r="B177" s="343"/>
      <c r="C177" s="343"/>
      <c r="D177" s="343"/>
      <c r="E177" s="343"/>
    </row>
    <row r="178" spans="1:5">
      <c r="A178" s="343"/>
      <c r="B178" s="343"/>
      <c r="C178" s="343"/>
      <c r="D178" s="343"/>
      <c r="E178" s="343"/>
    </row>
    <row r="179" spans="1:5">
      <c r="A179" s="352"/>
      <c r="B179" s="352"/>
      <c r="C179" s="352"/>
      <c r="D179" s="352"/>
      <c r="E179" s="352"/>
    </row>
    <row r="180" spans="1:5">
      <c r="A180" s="353"/>
      <c r="B180" s="353"/>
      <c r="C180" s="353"/>
      <c r="D180" s="353"/>
      <c r="E180" s="353"/>
    </row>
    <row r="181" spans="1:5">
      <c r="A181" s="353"/>
      <c r="B181" s="353"/>
      <c r="C181" s="353"/>
      <c r="D181" s="353"/>
      <c r="E181" s="353"/>
    </row>
    <row r="182" spans="1:5">
      <c r="A182" s="353"/>
      <c r="B182" s="353"/>
      <c r="C182" s="353"/>
      <c r="D182" s="353"/>
      <c r="E182" s="353"/>
    </row>
    <row r="183" spans="1:5">
      <c r="A183" s="353"/>
      <c r="B183" s="353"/>
      <c r="C183" s="353"/>
      <c r="D183" s="353"/>
      <c r="E183" s="353"/>
    </row>
    <row r="184" spans="1:5">
      <c r="A184" s="353"/>
      <c r="B184" s="353"/>
      <c r="C184" s="353"/>
      <c r="D184" s="353"/>
      <c r="E184" s="353"/>
    </row>
  </sheetData>
  <mergeCells count="6">
    <mergeCell ref="D49:E49"/>
    <mergeCell ref="A9:E9"/>
    <mergeCell ref="A11:D11"/>
    <mergeCell ref="D46:E46"/>
    <mergeCell ref="D47:E47"/>
    <mergeCell ref="D48:E4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24</vt:i4>
      </vt:variant>
    </vt:vector>
  </HeadingPairs>
  <TitlesOfParts>
    <vt:vector size="24" baseType="lpstr">
      <vt:lpstr>F2_SUV</vt:lpstr>
      <vt:lpstr>F2_SB_SUV</vt:lpstr>
      <vt:lpstr>F2_SB_09.02.01.01_SUV</vt:lpstr>
      <vt:lpstr>F2_SB_1.1.1.8</vt:lpstr>
      <vt:lpstr>F2_SB_1.1.3.19</vt:lpstr>
      <vt:lpstr>F2_SB_1.4.4.28</vt:lpstr>
      <vt:lpstr>F2_SB_09.06.01.01</vt:lpstr>
      <vt:lpstr>F2_LK</vt:lpstr>
      <vt:lpstr>F2_ML</vt:lpstr>
      <vt:lpstr>F2_ML(UK)</vt:lpstr>
      <vt:lpstr>F2_S</vt:lpstr>
      <vt:lpstr>F2_VBD</vt:lpstr>
      <vt:lpstr>F2_VBD(UK)</vt:lpstr>
      <vt:lpstr>Gautų FS pažyma</vt:lpstr>
      <vt:lpstr>Gautų FS pažyma pagal šalt</vt:lpstr>
      <vt:lpstr>Sukauptų FS pažyma</vt:lpstr>
      <vt:lpstr>Sukauptų FS pažyma pagal šalt</vt:lpstr>
      <vt:lpstr>9 priedas</vt:lpstr>
      <vt:lpstr>Pažyma prie 9 priedo</vt:lpstr>
      <vt:lpstr>Forma S7</vt:lpstr>
      <vt:lpstr>Pažyma apie pajamas</vt:lpstr>
      <vt:lpstr>B-2</vt:lpstr>
      <vt:lpstr>Pažyma prie B-2</vt:lpstr>
      <vt:lpstr>Tikslinės lėšos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Centralizuota Buhalterija</cp:lastModifiedBy>
  <cp:lastPrinted>2024-01-16T11:38:05Z</cp:lastPrinted>
  <dcterms:created xsi:type="dcterms:W3CDTF">2022-03-30T11:04:35Z</dcterms:created>
  <dcterms:modified xsi:type="dcterms:W3CDTF">2024-01-16T11:40:53Z</dcterms:modified>
  <cp:category/>
</cp:coreProperties>
</file>