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kup\Desktop\"/>
    </mc:Choice>
  </mc:AlternateContent>
  <xr:revisionPtr revIDLastSave="0" documentId="13_ncr:1_{A5FE6B65-DECC-4AEF-BE28-6FAB9FA1681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BA" sheetId="1" r:id="rId1"/>
    <sheet name="VRA" sheetId="2" r:id="rId2"/>
    <sheet name="FS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6" i="3" l="1"/>
  <c r="N25" i="3"/>
  <c r="M24" i="3"/>
  <c r="L24" i="3"/>
  <c r="K24" i="3"/>
  <c r="J24" i="3"/>
  <c r="I24" i="3"/>
  <c r="H24" i="3"/>
  <c r="G24" i="3"/>
  <c r="F24" i="3"/>
  <c r="E24" i="3"/>
  <c r="D24" i="3"/>
  <c r="N24" i="3" s="1"/>
  <c r="N23" i="3"/>
  <c r="N22" i="3"/>
  <c r="M21" i="3"/>
  <c r="L21" i="3"/>
  <c r="K21" i="3"/>
  <c r="J21" i="3"/>
  <c r="I21" i="3"/>
  <c r="H21" i="3"/>
  <c r="G21" i="3"/>
  <c r="F21" i="3"/>
  <c r="E21" i="3"/>
  <c r="D21" i="3"/>
  <c r="N21" i="3" s="1"/>
  <c r="N20" i="3"/>
  <c r="N19" i="3"/>
  <c r="M18" i="3"/>
  <c r="L18" i="3"/>
  <c r="K18" i="3"/>
  <c r="J18" i="3"/>
  <c r="I18" i="3"/>
  <c r="H18" i="3"/>
  <c r="G18" i="3"/>
  <c r="F18" i="3"/>
  <c r="E18" i="3"/>
  <c r="E27" i="3" s="1"/>
  <c r="D18" i="3"/>
  <c r="N17" i="3"/>
  <c r="N16" i="3"/>
  <c r="M15" i="3"/>
  <c r="M27" i="3" s="1"/>
  <c r="L15" i="3"/>
  <c r="L27" i="3" s="1"/>
  <c r="K15" i="3"/>
  <c r="K27" i="3" s="1"/>
  <c r="J15" i="3"/>
  <c r="J27" i="3" s="1"/>
  <c r="I15" i="3"/>
  <c r="H15" i="3"/>
  <c r="H27" i="3" s="1"/>
  <c r="G15" i="3"/>
  <c r="G27" i="3" s="1"/>
  <c r="F15" i="3"/>
  <c r="F27" i="3" s="1"/>
  <c r="E15" i="3"/>
  <c r="D15" i="3"/>
  <c r="N15" i="3" s="1"/>
  <c r="N18" i="3" l="1"/>
  <c r="I27" i="3"/>
  <c r="D27" i="3"/>
  <c r="N27" i="3" s="1"/>
  <c r="J47" i="2" l="1"/>
  <c r="I47" i="2"/>
  <c r="J31" i="2"/>
  <c r="I31" i="2"/>
  <c r="J28" i="2"/>
  <c r="I28" i="2"/>
  <c r="J22" i="2"/>
  <c r="J21" i="2" s="1"/>
  <c r="J46" i="2" s="1"/>
  <c r="J54" i="2" s="1"/>
  <c r="J56" i="2" s="1"/>
  <c r="I22" i="2"/>
  <c r="I21" i="2" s="1"/>
  <c r="I46" i="2" s="1"/>
  <c r="I54" i="2" s="1"/>
  <c r="I56" i="2" s="1"/>
  <c r="H90" i="1" l="1"/>
  <c r="G90" i="1"/>
  <c r="H86" i="1"/>
  <c r="H84" i="1" s="1"/>
  <c r="G86" i="1"/>
  <c r="G84" i="1" s="1"/>
  <c r="H75" i="1"/>
  <c r="H69" i="1" s="1"/>
  <c r="G75" i="1"/>
  <c r="G69" i="1" s="1"/>
  <c r="H65" i="1"/>
  <c r="H64" i="1" s="1"/>
  <c r="G65" i="1"/>
  <c r="G64" i="1" s="1"/>
  <c r="H59" i="1"/>
  <c r="G59" i="1"/>
  <c r="H49" i="1"/>
  <c r="G49" i="1"/>
  <c r="H42" i="1"/>
  <c r="H41" i="1" s="1"/>
  <c r="G42" i="1"/>
  <c r="G41" i="1" s="1"/>
  <c r="H27" i="1"/>
  <c r="G27" i="1"/>
  <c r="H21" i="1"/>
  <c r="G21" i="1"/>
  <c r="H20" i="1"/>
  <c r="H58" i="1" s="1"/>
  <c r="G20" i="1"/>
  <c r="H94" i="1" l="1"/>
  <c r="G58" i="1"/>
  <c r="G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000-000001000000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00000000-0006-0000-0000-000002000000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00000000-0006-0000-0000-000003000000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00000000-0006-0000-0000-000004000000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00000000-0006-0000-0000-000005000000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00000000-0006-0000-0000-000006000000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00000000-0006-0000-0000-000007000000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395EC0D3-0075-40D6-ACCF-2B0DC62FD2BC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85E1A2A8-0B3B-4652-974A-170786270DA2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9E648BC4-1652-48C7-AEC7-8B0426EB4989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C73C2971-652C-4D03-8D34-2F83610F3E8A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73CCC657-B07F-4882-9A0E-3BF17B44D7E0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FD7C2894-08CA-4D38-919B-7B6BA3EA6432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454B7946-D269-452C-9C8C-A0D483500B19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09AD24C1-BDCA-4114-B6CD-9A85FC5BF73D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68150F04-4525-477C-A757-96F85B5272F5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14224CB8-DC1D-4FA5-BAD1-4353C0251BD0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CF9BFF6E-EA22-4DBF-978A-50B13CC19D0C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22CC46E9-64FD-486E-A5CF-BC795205006A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C6B65656-6D24-4F15-8762-F15DFC54A571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A8D00A44-54EC-4DA7-9D3D-770F208314BB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A7DF2BE7-1ED0-4391-A2BA-56ECA8D4267E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90EAA7CF-0D9A-481F-AB20-449A81F27CC5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BA666EEB-0A3D-47D6-AE83-BFB680F244BA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1378CFB9-4710-42F2-A0E4-7AC1164B5D9C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69A24969-0E29-4CC7-88F0-A3D0664E40EA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1D7E5D2F-264B-4538-BC16-74705F1006A2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6" authorId="0" shapeId="0" xr:uid="{B97C3750-B714-472C-9C67-4B36817C0C9C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6" authorId="0" shapeId="0" xr:uid="{D40BDE3A-5AC7-4812-AFB8-492485B3968D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6" authorId="0" shapeId="0" xr:uid="{B549B879-DEC9-4C6F-B59E-75AB273AD4BC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6" authorId="0" shapeId="0" xr:uid="{B3C1C709-C86E-4DBD-BD99-EF3D74343C87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6" authorId="0" shapeId="0" xr:uid="{5835F033-3E60-48EB-8CA9-3457CDC459D6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6" authorId="0" shapeId="0" xr:uid="{558BD376-1281-476A-ACB6-5B52FB3DA1CD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6" authorId="0" shapeId="0" xr:uid="{6B780DD4-D827-4C16-A078-1B03C819B1FF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6" authorId="0" shapeId="0" xr:uid="{0C6CAE4F-5C6C-433A-9D1D-096EBBF0ED25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6" authorId="0" shapeId="0" xr:uid="{64D531A8-383D-4AF9-95C7-1A7DEFDBADD1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6" authorId="0" shapeId="0" xr:uid="{E520C924-AB6A-4109-AE8C-3355000C12F8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7" authorId="0" shapeId="0" xr:uid="{2D081AB4-5B80-450E-8A04-668D3AC20ECD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7" authorId="0" shapeId="0" xr:uid="{83339C63-0AB4-4138-846B-4ED2D74DA44A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7" authorId="0" shapeId="0" xr:uid="{784E6F59-B3CA-432F-8485-71B05D13C765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7" authorId="0" shapeId="0" xr:uid="{CA741202-E438-411F-B398-864FBF7240EF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7" authorId="0" shapeId="0" xr:uid="{7BA46A5B-0689-485B-AD44-C3E9930AEB16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7" authorId="0" shapeId="0" xr:uid="{2B47B858-98A4-437D-901A-F5BE2D8B2841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7" authorId="0" shapeId="0" xr:uid="{1ABE15FB-F1D0-498B-A711-399B3AD1818F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7" authorId="0" shapeId="0" xr:uid="{98A8DB77-2326-4E85-A917-1946B799FBF3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7" authorId="0" shapeId="0" xr:uid="{6F0795F9-7A84-4676-A5E8-FE52A735DC53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7" authorId="0" shapeId="0" xr:uid="{B74AAFFB-B351-41AC-A921-425401C57EFC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9" authorId="0" shapeId="0" xr:uid="{0B6232F9-5EE1-4309-BE80-3C239293C681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9" authorId="0" shapeId="0" xr:uid="{5EB0BA90-E239-45DC-B45C-FE4CE969669E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9" authorId="0" shapeId="0" xr:uid="{D3C48D64-D342-4E1F-8B17-2D5D81737A69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9" authorId="0" shapeId="0" xr:uid="{B7451FC1-66FD-43BE-8063-1755A32890AC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9" authorId="0" shapeId="0" xr:uid="{06765461-20D7-44EB-BE80-8B5D9186E92D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9" authorId="0" shapeId="0" xr:uid="{9B6083B3-DD32-4579-8A6B-0C18EE431E82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9" authorId="0" shapeId="0" xr:uid="{E9B87C00-A1BD-4ECD-B0D9-6B175BAF0796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9" authorId="0" shapeId="0" xr:uid="{3C86A6F4-D665-4CC4-B995-7C543A2E8EB8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9" authorId="0" shapeId="0" xr:uid="{FCE8074B-7122-4BD6-9A1F-6BB519F32CB2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9" authorId="0" shapeId="0" xr:uid="{4BD62304-4ADB-47AB-A660-3A7145CE0D1E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20" authorId="0" shapeId="0" xr:uid="{FB4141BD-FB98-409D-8331-C8267084E8EA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20" authorId="0" shapeId="0" xr:uid="{E8EFE487-21CA-4558-A9BD-69BA5DF57BC1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20" authorId="0" shapeId="0" xr:uid="{6D69224E-A5B8-4E0A-BFA5-CF34BFA6FBBC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20" authorId="0" shapeId="0" xr:uid="{89B32FFD-D1E9-43AC-BA43-DCFC83318FEC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20" authorId="0" shapeId="0" xr:uid="{E3FA8B4F-D8D4-4CC8-9840-A408CCD940BB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20" authorId="0" shapeId="0" xr:uid="{AE9D7559-B7B1-46F3-B484-563A3ED1B6E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20" authorId="0" shapeId="0" xr:uid="{BA2A797B-CBE9-472A-8564-99DBE906E0AC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20" authorId="0" shapeId="0" xr:uid="{43469F07-A22B-4088-A7EE-982121A6FD2F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20" authorId="0" shapeId="0" xr:uid="{C2EABBFC-6C25-4990-9DFB-6E4B849FFC46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20" authorId="0" shapeId="0" xr:uid="{0D2F6603-ACEC-4800-B3FC-3557294624F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2" authorId="0" shapeId="0" xr:uid="{34B3CF1D-6DBE-42CD-8EE2-31993ADC0E18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2" authorId="0" shapeId="0" xr:uid="{6C4D65AA-32BC-436D-B94B-5DCE75737109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2" authorId="0" shapeId="0" xr:uid="{34DA4500-D33F-44A2-BD04-2EFAE58C1C1E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2" authorId="0" shapeId="0" xr:uid="{752FC1CE-20C5-4A93-99E9-0F26EF7AE034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2" authorId="0" shapeId="0" xr:uid="{33A02FBA-F000-4B3C-87C4-F45D6ED1B808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2" authorId="0" shapeId="0" xr:uid="{97D289FF-8739-4449-A208-77B1994036C4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2" authorId="0" shapeId="0" xr:uid="{45A0BC85-2774-4E0C-BAC7-B970CB838B8C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2" authorId="0" shapeId="0" xr:uid="{B92644CE-3FF6-4FDF-B3C0-51F14E71798F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2" authorId="0" shapeId="0" xr:uid="{6FDE0162-E5A1-48BB-8FD7-3D00BBA86B38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2" authorId="0" shapeId="0" xr:uid="{04B06763-88CD-46F8-95E0-65F845159D32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3" authorId="0" shapeId="0" xr:uid="{AF67DD8F-8583-435A-B904-4A2EBFC18B5D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3" authorId="0" shapeId="0" xr:uid="{DD610280-67AA-4EAB-A033-9EB22E430C5D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3" authorId="0" shapeId="0" xr:uid="{9D19D65B-2947-40D0-8D82-B32FD742A999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3" authorId="0" shapeId="0" xr:uid="{D669E9DB-9DC7-4378-9FDE-94F8D4592709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3" authorId="0" shapeId="0" xr:uid="{438B996F-DCB8-415B-82E5-81B49176C3F2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3" authorId="0" shapeId="0" xr:uid="{9C789D5D-2C27-4A76-8836-22214FFDF8DB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3" authorId="0" shapeId="0" xr:uid="{78476524-9D6F-4755-93B6-88CCA0D9BEB6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3" authorId="0" shapeId="0" xr:uid="{AF9CC619-48B6-412A-B196-1EA4AB5E5017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3" authorId="0" shapeId="0" xr:uid="{36D09002-C8FD-4A29-A633-40CC34F17F9E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3" authorId="0" shapeId="0" xr:uid="{206ABCF6-51EC-4CB9-8286-90460734D6D4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5" authorId="0" shapeId="0" xr:uid="{422E0521-61AE-49F0-8FCC-6391FC313913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5" authorId="0" shapeId="0" xr:uid="{976BBF37-1C80-45A7-BC22-C2A5AB50F42B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5" authorId="0" shapeId="0" xr:uid="{B44A3EE9-8BF7-4581-94D7-33EE7F1CE05E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5" authorId="0" shapeId="0" xr:uid="{FE418CDC-491E-40AA-9A79-C405CE0AA5D1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5" authorId="0" shapeId="0" xr:uid="{5A4AB338-3E52-4AF8-93AB-3DB3725F45CA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5" authorId="0" shapeId="0" xr:uid="{59DA1B72-AD85-43D3-9F5F-8A35121DE17D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5" authorId="0" shapeId="0" xr:uid="{AD00E199-4277-4FD0-9ABE-E2C6A8050A36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5" authorId="0" shapeId="0" xr:uid="{58CDF917-F308-4481-8B7F-2A2DC1DB9DAC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5" authorId="0" shapeId="0" xr:uid="{AC4BCC38-822C-48E0-9B67-2E7A6DB65BB1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5" authorId="0" shapeId="0" xr:uid="{CF4EC57D-C3EC-413E-B448-C69AFD552422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6" authorId="0" shapeId="0" xr:uid="{F7593F94-7D73-489D-9CF4-180C375A83F7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6" authorId="0" shapeId="0" xr:uid="{8791B86A-AD0F-4962-853F-F563FCBF2FDA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6" authorId="0" shapeId="0" xr:uid="{7A4DC08B-4937-4D97-8246-396272FF352C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6" authorId="0" shapeId="0" xr:uid="{D530E812-00A5-4A06-9F5B-DDEC8D3CBEDE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6" authorId="0" shapeId="0" xr:uid="{DF11520F-3DD1-4A07-A14F-68E89FAFB525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6" authorId="0" shapeId="0" xr:uid="{7BF58CBE-16AB-4D95-8BE3-F9B0A860AC4C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6" authorId="0" shapeId="0" xr:uid="{0C839DEF-FC76-46C1-9EC3-1AE9B5B17D11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6" authorId="0" shapeId="0" xr:uid="{383EDAB8-DFE9-4BAC-A8E1-EB6187AB5B58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6" authorId="0" shapeId="0" xr:uid="{8D55D532-D099-4818-80F7-5B9BE3C03662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6" authorId="0" shapeId="0" xr:uid="{567C5640-F978-4228-B158-0C131C763C4A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<sst xmlns="http://schemas.openxmlformats.org/spreadsheetml/2006/main" count="502" uniqueCount="281">
  <si>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</si>
  <si>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</si>
  <si>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</si>
  <si>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</si>
  <si>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Klaipėdos r. Gargždų "Kranto" progimnazija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</si>
  <si>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</si>
  <si>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Įm.k.191789019 Kvietinių 28, Gargždai</t>
  </si>
  <si>
    <t>(viešojo sektoriaus subjekto, parengusio finansinės būklės ataskaitą (konsoliduotąją finansinės būklės ataskaitą), kodas, adresas)</t>
  </si>
  <si>
    <t>FINANSINĖS BŪKLĖS ATASKAITA</t>
  </si>
  <si>
    <t>PAGAL  2023-06-30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</si>
  <si>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</si>
  <si>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</si>
  <si>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</si>
  <si>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</si>
  <si>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</si>
  <si>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</si>
  <si>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</si>
  <si>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</si>
  <si>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</si>
  <si>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</si>
  <si>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</si>
  <si>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</si>
  <si>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</si>
  <si>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</si>
  <si>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</si>
  <si>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</si>
  <si>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</si>
  <si>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</si>
  <si>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</si>
  <si>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</si>
  <si>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</si>
  <si>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</si>
  <si>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</si>
  <si>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</si>
  <si>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</si>
  <si>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</si>
  <si>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</si>
  <si>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</si>
  <si>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</si>
  <si>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</si>
  <si>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</si>
  <si>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</si>
  <si>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</si>
  <si>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</si>
  <si>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</si>
  <si>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</si>
  <si>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</si>
  <si>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</si>
  <si>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</si>
  <si>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</si>
  <si>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</si>
  <si>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</si>
  <si>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</si>
  <si>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</si>
  <si>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</si>
  <si>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</si>
  <si>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</si>
  <si>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</si>
  <si>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</si>
  <si>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</si>
  <si>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</si>
  <si>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</si>
  <si>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</si>
  <si>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</si>
  <si>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</si>
  <si>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</si>
  <si>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</si>
  <si>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</si>
  <si>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</si>
  <si>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</si>
  <si>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</si>
  <si>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</si>
  <si>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</si>
  <si>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</si>
  <si>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</si>
  <si>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</si>
  <si>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</si>
  <si>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</si>
  <si>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</si>
  <si>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</si>
  <si>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</si>
  <si>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</si>
  <si>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</si>
  <si>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</si>
  <si>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</si>
  <si>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</si>
  <si>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</si>
  <si>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</si>
  <si>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</si>
  <si>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</si>
  <si>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</si>
  <si>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</si>
  <si>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</si>
  <si>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</si>
  <si>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</si>
  <si>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</si>
  <si>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</si>
  <si>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</si>
  <si>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</si>
  <si>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</si>
  <si>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</si>
  <si>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</si>
  <si>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</si>
  <si>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</si>
  <si>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</si>
  <si>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</si>
  <si>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</si>
  <si>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</si>
  <si>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</si>
  <si>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</si>
  <si>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</si>
  <si>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</si>
  <si>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</si>
  <si>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</si>
  <si>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</si>
  <si>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</si>
  <si>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</si>
  <si>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</si>
  <si>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</si>
  <si>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</si>
  <si>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</si>
  <si>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</si>
  <si>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</si>
  <si>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</si>
  <si>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</si>
  <si>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</si>
  <si>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</si>
  <si>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</si>
  <si>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</si>
  <si>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</si>
  <si>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</si>
  <si>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</si>
  <si>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</si>
  <si>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</si>
  <si>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</si>
  <si>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</si>
  <si>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</si>
  <si>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>Pateikimo valiuta ir tikslumas: eurais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</si>
  <si>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</si>
  <si>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</si>
  <si>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</si>
  <si>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</si>
  <si>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</si>
  <si>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</si>
  <si>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</si>
  <si>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</si>
  <si>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</si>
  <si>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</si>
  <si>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</si>
  <si>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</si>
  <si>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</si>
  <si>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</si>
  <si>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</si>
  <si>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</si>
  <si>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 xml:space="preserve">Pateikimo valiuta ir tikslumas: eurais 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</si>
  <si>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</si>
  <si>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</si>
  <si>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</si>
  <si>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</si>
  <si>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</si>
  <si>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</si>
  <si>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</si>
  <si>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</si>
  <si>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</si>
  <si>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</si>
  <si>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</si>
  <si>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</si>
  <si>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</si>
  <si>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</si>
  <si>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P21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</si>
  <si>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</si>
  <si>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</si>
  <si>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</si>
  <si>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</si>
  <si>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</si>
  <si>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P22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</si>
  <si>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</si>
  <si>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</si>
  <si>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</si>
  <si>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</si>
  <si>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</si>
  <si>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</si>
  <si>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</si>
  <si>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</si>
  <si>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</si>
  <si>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</si>
  <si>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</si>
  <si>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</si>
  <si>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</si>
  <si>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</si>
  <si>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</si>
  <si>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</si>
  <si>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</si>
  <si>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</si>
  <si>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</si>
  <si>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</si>
  <si>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</si>
  <si>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</si>
  <si>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</si>
  <si>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</si>
  <si>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</si>
  <si>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</si>
  <si>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</si>
  <si>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</si>
  <si>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</si>
  <si>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</si>
  <si>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</si>
  <si>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</si>
  <si>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</si>
  <si>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</si>
  <si>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</si>
  <si>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</si>
  <si>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</si>
  <si>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</si>
  <si>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</si>
  <si>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</si>
  <si>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</si>
  <si>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</si>
  <si>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</si>
  <si>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</si>
  <si>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</si>
  <si>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</si>
  <si>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</si>
  <si>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</si>
  <si>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</si>
  <si>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</si>
  <si>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</si>
  <si>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</si>
  <si>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</si>
  <si>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</si>
  <si>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</si>
  <si>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Vilija Lukauskienė</t>
  </si>
  <si>
    <t xml:space="preserve">(viešojo sektoriaus subjekto vadovas arba jo įgaliotas administracijos vadovas)                           </t>
  </si>
  <si>
    <t>Centralizuotos biudžetinių įstaigų buhalterinės apskaitos skyriaus vedėjo pavaduotoja, pavaduojanti vedėją</t>
  </si>
  <si>
    <t>Violeta Karbauskaitė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</si>
  <si>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</si>
  <si>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</si>
  <si>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</si>
  <si>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</si>
  <si>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</si>
  <si>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</si>
  <si>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</si>
  <si>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</si>
  <si>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</si>
  <si>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</si>
  <si>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</si>
  <si>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</si>
  <si>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</si>
  <si>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</si>
  <si>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</si>
  <si>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</si>
  <si>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</si>
  <si>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</si>
  <si>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</si>
  <si>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</si>
  <si>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</si>
  <si>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</si>
  <si>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</si>
  <si>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</si>
  <si>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</si>
  <si>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</si>
  <si>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</si>
  <si>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</si>
  <si>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</si>
  <si>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</si>
  <si>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</si>
  <si>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</si>
  <si>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</si>
  <si>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</si>
  <si>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</si>
  <si>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</si>
  <si>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</si>
  <si>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</si>
  <si>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</si>
  <si>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</si>
  <si>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</si>
  <si>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</si>
  <si>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Gargždų "Kranto" progimnazija</t>
  </si>
  <si>
    <t xml:space="preserve">Direktorė                                </t>
  </si>
  <si>
    <t xml:space="preserve">Centralizuotos biudžetinių įstaigų buhalterinės apskaitos skyriaus vedėjo pavaduotoja, pavaduojanti vedėją                               </t>
  </si>
  <si>
    <t>2023-07-31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</si>
</sst>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sz val="12"/>
      <name val="Times New Roman"/>
      <family val="1"/>
    </font>
    <font>
      <b/>
      <sz val="12"/>
      <name val="Arial"/>
    </font>
    <font>
      <sz val="12"/>
      <name val="Arial"/>
    </font>
    <font>
      <sz val="10"/>
      <name val="Arial"/>
      <family val="2"/>
    </font>
    <font>
      <sz val="9"/>
      <color indexed="8"/>
      <name val="Tahoma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2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29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2" fontId="29" fillId="0" borderId="12" xfId="0" applyNumberFormat="1" applyFont="1" applyBorder="1" applyAlignment="1">
      <alignment horizontal="right" vertical="center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/>
    </xf>
    <xf numFmtId="2" fontId="27" fillId="0" borderId="12" xfId="0" applyNumberFormat="1" applyFont="1" applyBorder="1" applyAlignment="1">
      <alignment horizontal="right" vertical="center"/>
    </xf>
    <xf numFmtId="2" fontId="27" fillId="33" borderId="17" xfId="0" applyNumberFormat="1" applyFont="1" applyFill="1" applyBorder="1" applyAlignment="1">
      <alignment horizontal="right" vertical="center"/>
    </xf>
    <xf numFmtId="0" fontId="27" fillId="0" borderId="12" xfId="0" applyFont="1" applyBorder="1" applyAlignment="1">
      <alignment vertical="center"/>
    </xf>
    <xf numFmtId="2" fontId="27" fillId="0" borderId="12" xfId="0" applyNumberFormat="1" applyFont="1" applyBorder="1" applyAlignment="1">
      <alignment horizontal="right" vertical="center" wrapText="1"/>
    </xf>
    <xf numFmtId="0" fontId="37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38" fillId="0" borderId="12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42" fillId="0" borderId="12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42" fillId="34" borderId="12" xfId="0" applyFont="1" applyFill="1" applyBorder="1" applyAlignment="1">
      <alignment horizontal="center" vertical="center" wrapText="1"/>
    </xf>
    <xf numFmtId="0" fontId="42" fillId="34" borderId="12" xfId="0" applyFont="1" applyFill="1" applyBorder="1" applyAlignment="1">
      <alignment horizontal="left" vertical="center" wrapText="1"/>
    </xf>
    <xf numFmtId="4" fontId="29" fillId="34" borderId="12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center" vertical="center" wrapText="1"/>
    </xf>
    <xf numFmtId="4" fontId="44" fillId="0" borderId="0" xfId="0" applyNumberFormat="1" applyFont="1" applyAlignment="1">
      <alignment vertical="center"/>
    </xf>
    <xf numFmtId="0" fontId="45" fillId="0" borderId="0" xfId="0" applyFont="1"/>
    <xf numFmtId="0" fontId="42" fillId="0" borderId="0" xfId="0" applyFont="1" applyAlignment="1">
      <alignment horizontal="center" vertical="center"/>
    </xf>
    <xf numFmtId="14" fontId="28" fillId="0" borderId="0" xfId="0" applyNumberFormat="1" applyFont="1" applyAlignment="1">
      <alignment vertical="center"/>
    </xf>
    <xf numFmtId="0" fontId="47" fillId="0" borderId="10" xfId="0" applyFont="1" applyFill="1" applyBorder="1" applyAlignment="1">
      <alignment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40" fillId="33" borderId="0" xfId="0" applyFont="1" applyFill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40" fillId="0" borderId="0" xfId="0" applyFont="1" applyFill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40" fillId="0" borderId="10" xfId="0" applyFont="1" applyBorder="1" applyAlignment="1">
      <alignment horizontal="left" vertical="center" wrapText="1"/>
    </xf>
    <xf numFmtId="0" fontId="4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9" fillId="0" borderId="14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4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top" wrapText="1"/>
    </xf>
    <xf numFmtId="0" fontId="42" fillId="0" borderId="17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showGridLines="0" topLeftCell="A52" zoomScaleSheetLayoutView="100" workbookViewId="0">
      <selection activeCell="L9" sqref="L9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36" t="s">
        <v>0</v>
      </c>
      <c r="C1" s="136"/>
      <c r="D1" s="136"/>
      <c r="E1" s="136"/>
      <c r="F1" s="136"/>
      <c r="G1" s="136"/>
      <c r="H1" s="136"/>
    </row>
    <row r="2" spans="1:8">
      <c r="A2" s="4"/>
      <c r="F2" s="137" t="s">
        <v>1</v>
      </c>
      <c r="G2" s="137"/>
      <c r="H2" s="137"/>
    </row>
    <row r="3" spans="1:8">
      <c r="A3" s="4"/>
      <c r="F3" s="138" t="s">
        <v>2</v>
      </c>
      <c r="G3" s="138"/>
      <c r="H3" s="138"/>
    </row>
    <row r="4" spans="1:8">
      <c r="A4" s="4"/>
    </row>
    <row r="5" spans="1:8">
      <c r="A5" s="4"/>
      <c r="B5" s="139" t="s">
        <v>3</v>
      </c>
      <c r="C5" s="139"/>
      <c r="D5" s="139"/>
      <c r="E5" s="139"/>
      <c r="F5" s="139"/>
      <c r="G5" s="139"/>
      <c r="H5" s="139"/>
    </row>
    <row r="6" spans="1:8">
      <c r="A6" s="4"/>
      <c r="B6" s="139"/>
      <c r="C6" s="139"/>
      <c r="D6" s="139"/>
      <c r="E6" s="139"/>
      <c r="F6" s="139"/>
      <c r="G6" s="139"/>
      <c r="H6" s="139"/>
    </row>
    <row r="7" spans="1:8">
      <c r="A7" s="4"/>
      <c r="B7" s="140" t="s">
        <v>4</v>
      </c>
      <c r="C7" s="140"/>
      <c r="D7" s="140"/>
      <c r="E7" s="140"/>
      <c r="F7" s="140"/>
      <c r="G7" s="140"/>
      <c r="H7" s="140"/>
    </row>
    <row r="8" spans="1:8">
      <c r="A8" s="4"/>
      <c r="B8" s="135" t="s">
        <v>5</v>
      </c>
      <c r="C8" s="135"/>
      <c r="D8" s="135"/>
      <c r="E8" s="135"/>
      <c r="F8" s="135"/>
      <c r="G8" s="135"/>
      <c r="H8" s="135"/>
    </row>
    <row r="9" spans="1:8" ht="12.75" customHeight="1">
      <c r="A9" s="4"/>
      <c r="B9" s="140" t="s">
        <v>6</v>
      </c>
      <c r="C9" s="140"/>
      <c r="D9" s="140"/>
      <c r="E9" s="140"/>
      <c r="F9" s="140"/>
      <c r="G9" s="140"/>
      <c r="H9" s="140"/>
    </row>
    <row r="10" spans="1:8">
      <c r="A10" s="4"/>
      <c r="B10" s="144" t="s">
        <v>7</v>
      </c>
      <c r="C10" s="144"/>
      <c r="D10" s="144"/>
      <c r="E10" s="144"/>
      <c r="F10" s="144"/>
      <c r="G10" s="144"/>
      <c r="H10" s="144"/>
    </row>
    <row r="11" spans="1:8">
      <c r="A11" s="4"/>
      <c r="B11" s="145"/>
      <c r="C11" s="145"/>
      <c r="D11" s="145"/>
      <c r="E11" s="145"/>
      <c r="F11" s="145"/>
      <c r="G11" s="145"/>
      <c r="H11" s="145"/>
    </row>
    <row r="12" spans="1:8">
      <c r="A12" s="4"/>
      <c r="B12" s="146"/>
      <c r="C12" s="146"/>
      <c r="D12" s="146"/>
      <c r="E12" s="146"/>
      <c r="F12" s="146"/>
    </row>
    <row r="13" spans="1:8">
      <c r="A13" s="4"/>
      <c r="B13" s="139" t="s">
        <v>8</v>
      </c>
      <c r="C13" s="139"/>
      <c r="D13" s="139"/>
      <c r="E13" s="139"/>
      <c r="F13" s="139"/>
      <c r="G13" s="139"/>
      <c r="H13" s="139"/>
    </row>
    <row r="14" spans="1:8">
      <c r="A14" s="4"/>
      <c r="B14" s="139" t="s">
        <v>9</v>
      </c>
      <c r="C14" s="139"/>
      <c r="D14" s="139"/>
      <c r="E14" s="139"/>
      <c r="F14" s="139"/>
      <c r="G14" s="139"/>
      <c r="H14" s="139"/>
    </row>
    <row r="15" spans="1:8">
      <c r="A15" s="4"/>
      <c r="B15" s="5"/>
      <c r="C15" s="7"/>
      <c r="D15" s="7"/>
      <c r="E15" s="7"/>
      <c r="F15" s="7"/>
      <c r="G15" s="8"/>
      <c r="H15" s="8"/>
    </row>
    <row r="16" spans="1:8">
      <c r="A16" s="4"/>
      <c r="B16" s="147" t="s">
        <v>280</v>
      </c>
      <c r="C16" s="147"/>
      <c r="D16" s="147"/>
      <c r="E16" s="147"/>
      <c r="F16" s="147"/>
      <c r="G16" s="147"/>
      <c r="H16" s="147"/>
    </row>
    <row r="17" spans="1:8">
      <c r="A17" s="4"/>
      <c r="B17" s="148" t="s">
        <v>10</v>
      </c>
      <c r="C17" s="148"/>
      <c r="D17" s="148"/>
      <c r="E17" s="148"/>
      <c r="F17" s="148"/>
      <c r="G17" s="148"/>
      <c r="H17" s="148"/>
    </row>
    <row r="18" spans="1:8" ht="12.75" customHeight="1">
      <c r="A18" s="4"/>
      <c r="B18" s="5"/>
      <c r="C18" s="9"/>
      <c r="D18" s="9"/>
      <c r="E18" s="149" t="s">
        <v>137</v>
      </c>
      <c r="F18" s="149"/>
      <c r="G18" s="149"/>
      <c r="H18" s="149"/>
    </row>
    <row r="19" spans="1:8" ht="67.5" customHeight="1">
      <c r="A19" s="4"/>
      <c r="B19" s="10" t="s">
        <v>11</v>
      </c>
      <c r="C19" s="150" t="s">
        <v>12</v>
      </c>
      <c r="D19" s="151"/>
      <c r="E19" s="152"/>
      <c r="F19" s="12" t="s">
        <v>13</v>
      </c>
      <c r="G19" s="11" t="s">
        <v>14</v>
      </c>
      <c r="H19" s="11" t="s">
        <v>15</v>
      </c>
    </row>
    <row r="20" spans="1:8" s="2" customFormat="1" ht="12.75" customHeight="1">
      <c r="A20" s="4"/>
      <c r="B20" s="11" t="s">
        <v>16</v>
      </c>
      <c r="C20" s="13" t="s">
        <v>17</v>
      </c>
      <c r="D20" s="14"/>
      <c r="E20" s="15"/>
      <c r="F20" s="16"/>
      <c r="G20" s="17">
        <f>SUM(G21,G27,G37,G38,G39)</f>
        <v>1266232.7099999997</v>
      </c>
      <c r="H20" s="17">
        <f>SUM(H21,H27,H37,H38,H39)</f>
        <v>1297097.4600000002</v>
      </c>
    </row>
    <row r="21" spans="1:8" s="2" customFormat="1" ht="12.75" customHeight="1">
      <c r="A21" s="4"/>
      <c r="B21" s="18" t="s">
        <v>18</v>
      </c>
      <c r="C21" s="19" t="s">
        <v>19</v>
      </c>
      <c r="D21" s="20"/>
      <c r="E21" s="21"/>
      <c r="F21" s="16"/>
      <c r="G21" s="22">
        <f>SUM(G22:G26)</f>
        <v>0</v>
      </c>
      <c r="H21" s="22">
        <f>SUM(H22:H26)</f>
        <v>0</v>
      </c>
    </row>
    <row r="22" spans="1:8" s="2" customFormat="1" ht="12.75" customHeight="1">
      <c r="A22" s="4"/>
      <c r="B22" s="16" t="s">
        <v>20</v>
      </c>
      <c r="C22" s="23"/>
      <c r="D22" s="24" t="s">
        <v>21</v>
      </c>
      <c r="E22" s="25"/>
      <c r="F22" s="26"/>
      <c r="G22" s="22" t="s">
        <v>22</v>
      </c>
      <c r="H22" s="22" t="s">
        <v>22</v>
      </c>
    </row>
    <row r="23" spans="1:8" s="2" customFormat="1" ht="12.75" customHeight="1">
      <c r="A23" s="4"/>
      <c r="B23" s="16" t="s">
        <v>23</v>
      </c>
      <c r="C23" s="23"/>
      <c r="D23" s="24" t="s">
        <v>24</v>
      </c>
      <c r="E23" s="27"/>
      <c r="F23" s="28"/>
      <c r="G23" s="22">
        <v>0</v>
      </c>
      <c r="H23" s="22">
        <v>0</v>
      </c>
    </row>
    <row r="24" spans="1:8" s="2" customFormat="1" ht="12.75" customHeight="1">
      <c r="A24" s="4"/>
      <c r="B24" s="16" t="s">
        <v>25</v>
      </c>
      <c r="C24" s="23"/>
      <c r="D24" s="24" t="s">
        <v>26</v>
      </c>
      <c r="E24" s="27"/>
      <c r="F24" s="28"/>
      <c r="G24" s="22" t="s">
        <v>22</v>
      </c>
      <c r="H24" s="22" t="s">
        <v>22</v>
      </c>
    </row>
    <row r="25" spans="1:8" s="2" customFormat="1" ht="12.75" customHeight="1">
      <c r="A25" s="4"/>
      <c r="B25" s="16" t="s">
        <v>27</v>
      </c>
      <c r="C25" s="23"/>
      <c r="D25" s="24" t="s">
        <v>28</v>
      </c>
      <c r="E25" s="27"/>
      <c r="F25" s="18"/>
      <c r="G25" s="22" t="s">
        <v>22</v>
      </c>
      <c r="H25" s="22" t="s">
        <v>22</v>
      </c>
    </row>
    <row r="26" spans="1:8" s="2" customFormat="1" ht="12.75" customHeight="1">
      <c r="A26" s="4"/>
      <c r="B26" s="29" t="s">
        <v>29</v>
      </c>
      <c r="C26" s="23"/>
      <c r="D26" s="30" t="s">
        <v>30</v>
      </c>
      <c r="E26" s="25"/>
      <c r="F26" s="18"/>
      <c r="G26" s="22" t="s">
        <v>22</v>
      </c>
      <c r="H26" s="22" t="s">
        <v>22</v>
      </c>
    </row>
    <row r="27" spans="1:8" s="2" customFormat="1" ht="12.75" customHeight="1">
      <c r="A27" s="4"/>
      <c r="B27" s="31" t="s">
        <v>31</v>
      </c>
      <c r="C27" s="32" t="s">
        <v>32</v>
      </c>
      <c r="D27" s="33"/>
      <c r="E27" s="34"/>
      <c r="F27" s="18" t="s">
        <v>138</v>
      </c>
      <c r="G27" s="22">
        <f>SUM(G28:G36)</f>
        <v>1266232.7099999997</v>
      </c>
      <c r="H27" s="22">
        <f>SUM(H28:H36)</f>
        <v>1297097.4600000002</v>
      </c>
    </row>
    <row r="28" spans="1:8" s="2" customFormat="1" ht="12.75" customHeight="1">
      <c r="A28" s="4"/>
      <c r="B28" s="16" t="s">
        <v>33</v>
      </c>
      <c r="C28" s="23"/>
      <c r="D28" s="24" t="s">
        <v>34</v>
      </c>
      <c r="E28" s="27"/>
      <c r="F28" s="28"/>
      <c r="G28" s="22" t="s">
        <v>22</v>
      </c>
      <c r="H28" s="22" t="s">
        <v>22</v>
      </c>
    </row>
    <row r="29" spans="1:8" s="2" customFormat="1" ht="12.75" customHeight="1">
      <c r="A29" s="4"/>
      <c r="B29" s="16" t="s">
        <v>35</v>
      </c>
      <c r="C29" s="23"/>
      <c r="D29" s="24" t="s">
        <v>36</v>
      </c>
      <c r="E29" s="27"/>
      <c r="F29" s="28"/>
      <c r="G29" s="22">
        <v>1072468.42</v>
      </c>
      <c r="H29" s="22">
        <v>1090594.6599999999</v>
      </c>
    </row>
    <row r="30" spans="1:8" s="2" customFormat="1" ht="12.75" customHeight="1">
      <c r="A30" s="4"/>
      <c r="B30" s="16" t="s">
        <v>37</v>
      </c>
      <c r="C30" s="23"/>
      <c r="D30" s="24" t="s">
        <v>38</v>
      </c>
      <c r="E30" s="27"/>
      <c r="F30" s="28"/>
      <c r="G30" s="22" t="s">
        <v>22</v>
      </c>
      <c r="H30" s="22" t="s">
        <v>22</v>
      </c>
    </row>
    <row r="31" spans="1:8" s="2" customFormat="1" ht="12.75" customHeight="1">
      <c r="A31" s="4"/>
      <c r="B31" s="16" t="s">
        <v>39</v>
      </c>
      <c r="C31" s="23"/>
      <c r="D31" s="24" t="s">
        <v>40</v>
      </c>
      <c r="E31" s="27"/>
      <c r="F31" s="28"/>
      <c r="G31" s="22">
        <v>39462.629999999997</v>
      </c>
      <c r="H31" s="22">
        <v>43718.49</v>
      </c>
    </row>
    <row r="32" spans="1:8" s="2" customFormat="1" ht="12.75" customHeight="1">
      <c r="A32" s="4"/>
      <c r="B32" s="16" t="s">
        <v>41</v>
      </c>
      <c r="C32" s="23"/>
      <c r="D32" s="24" t="s">
        <v>42</v>
      </c>
      <c r="E32" s="27"/>
      <c r="F32" s="28"/>
      <c r="G32" s="22">
        <v>23026.880000000001</v>
      </c>
      <c r="H32" s="22">
        <v>19065.310000000001</v>
      </c>
    </row>
    <row r="33" spans="1:8" s="2" customFormat="1" ht="12.75" customHeight="1">
      <c r="A33" s="4"/>
      <c r="B33" s="16" t="s">
        <v>43</v>
      </c>
      <c r="C33" s="23"/>
      <c r="D33" s="24" t="s">
        <v>44</v>
      </c>
      <c r="E33" s="27"/>
      <c r="F33" s="28"/>
      <c r="G33" s="22">
        <v>7912.33</v>
      </c>
      <c r="H33" s="22">
        <v>11303.35</v>
      </c>
    </row>
    <row r="34" spans="1:8" s="2" customFormat="1" ht="12.75" customHeight="1">
      <c r="A34" s="4"/>
      <c r="B34" s="16" t="s">
        <v>45</v>
      </c>
      <c r="C34" s="23"/>
      <c r="D34" s="24" t="s">
        <v>46</v>
      </c>
      <c r="E34" s="27"/>
      <c r="F34" s="28"/>
      <c r="G34" s="22">
        <v>103359.7</v>
      </c>
      <c r="H34" s="22">
        <v>101614.86</v>
      </c>
    </row>
    <row r="35" spans="1:8" s="2" customFormat="1" ht="12.75" customHeight="1">
      <c r="A35" s="4"/>
      <c r="B35" s="16" t="s">
        <v>47</v>
      </c>
      <c r="C35" s="35"/>
      <c r="D35" s="36" t="s">
        <v>48</v>
      </c>
      <c r="E35" s="37"/>
      <c r="F35" s="28"/>
      <c r="G35" s="22" t="s">
        <v>22</v>
      </c>
      <c r="H35" s="22" t="s">
        <v>22</v>
      </c>
    </row>
    <row r="36" spans="1:8" s="2" customFormat="1" ht="12.75" customHeight="1">
      <c r="A36" s="4"/>
      <c r="B36" s="16" t="s">
        <v>49</v>
      </c>
      <c r="C36" s="23"/>
      <c r="D36" s="24" t="s">
        <v>50</v>
      </c>
      <c r="E36" s="27"/>
      <c r="F36" s="18"/>
      <c r="G36" s="22">
        <v>20002.75</v>
      </c>
      <c r="H36" s="22">
        <v>30800.79</v>
      </c>
    </row>
    <row r="37" spans="1:8" s="2" customFormat="1" ht="12.75" customHeight="1">
      <c r="A37" s="4"/>
      <c r="B37" s="18" t="s">
        <v>51</v>
      </c>
      <c r="C37" s="38" t="s">
        <v>52</v>
      </c>
      <c r="D37" s="38"/>
      <c r="E37" s="39"/>
      <c r="F37" s="18"/>
      <c r="G37" s="22" t="s">
        <v>22</v>
      </c>
      <c r="H37" s="22" t="s">
        <v>22</v>
      </c>
    </row>
    <row r="38" spans="1:8" s="2" customFormat="1" ht="12.75" customHeight="1">
      <c r="A38" s="4"/>
      <c r="B38" s="18" t="s">
        <v>53</v>
      </c>
      <c r="C38" s="38" t="s">
        <v>54</v>
      </c>
      <c r="D38" s="38"/>
      <c r="E38" s="39"/>
      <c r="F38" s="28"/>
      <c r="G38" s="22" t="s">
        <v>22</v>
      </c>
      <c r="H38" s="22" t="s">
        <v>22</v>
      </c>
    </row>
    <row r="39" spans="1:8" s="2" customFormat="1" ht="12.75" customHeight="1">
      <c r="A39" s="4"/>
      <c r="B39" s="18" t="s">
        <v>55</v>
      </c>
      <c r="C39" s="38" t="s">
        <v>56</v>
      </c>
      <c r="D39" s="23"/>
      <c r="E39" s="40"/>
      <c r="F39" s="28"/>
      <c r="G39" s="22" t="s">
        <v>22</v>
      </c>
      <c r="H39" s="22" t="s">
        <v>22</v>
      </c>
    </row>
    <row r="40" spans="1:8" s="2" customFormat="1" ht="12.75" customHeight="1">
      <c r="A40" s="4"/>
      <c r="B40" s="11" t="s">
        <v>57</v>
      </c>
      <c r="C40" s="13" t="s">
        <v>58</v>
      </c>
      <c r="D40" s="14"/>
      <c r="E40" s="15"/>
      <c r="F40" s="28"/>
      <c r="G40" s="22" t="s">
        <v>22</v>
      </c>
      <c r="H40" s="22" t="s">
        <v>22</v>
      </c>
    </row>
    <row r="41" spans="1:8" s="2" customFormat="1" ht="12.75" customHeight="1">
      <c r="A41" s="4"/>
      <c r="B41" s="10" t="s">
        <v>59</v>
      </c>
      <c r="C41" s="41" t="s">
        <v>60</v>
      </c>
      <c r="D41" s="42"/>
      <c r="E41" s="43"/>
      <c r="F41" s="18"/>
      <c r="G41" s="17">
        <f>SUM(G42,G48,G49,G56,G57)</f>
        <v>553949.55999999994</v>
      </c>
      <c r="H41" s="17">
        <f>SUM(H42,H48,H49,H56,H57)</f>
        <v>150928.85</v>
      </c>
    </row>
    <row r="42" spans="1:8" s="2" customFormat="1" ht="12.75" customHeight="1">
      <c r="A42" s="4"/>
      <c r="B42" s="44" t="s">
        <v>18</v>
      </c>
      <c r="C42" s="45" t="s">
        <v>61</v>
      </c>
      <c r="D42" s="46"/>
      <c r="E42" s="47"/>
      <c r="F42" s="18" t="s">
        <v>139</v>
      </c>
      <c r="G42" s="22">
        <f>SUM(G43:G47)</f>
        <v>3450.89</v>
      </c>
      <c r="H42" s="22">
        <f>SUM(H43:H47)</f>
        <v>1514.69</v>
      </c>
    </row>
    <row r="43" spans="1:8" s="2" customFormat="1" ht="12.75" customHeight="1">
      <c r="A43" s="4"/>
      <c r="B43" s="48" t="s">
        <v>20</v>
      </c>
      <c r="C43" s="35"/>
      <c r="D43" s="36" t="s">
        <v>62</v>
      </c>
      <c r="E43" s="37"/>
      <c r="F43" s="28"/>
      <c r="G43" s="22" t="s">
        <v>22</v>
      </c>
      <c r="H43" s="22" t="s">
        <v>22</v>
      </c>
    </row>
    <row r="44" spans="1:8" s="2" customFormat="1" ht="12.75" customHeight="1">
      <c r="A44" s="4"/>
      <c r="B44" s="48" t="s">
        <v>23</v>
      </c>
      <c r="C44" s="35"/>
      <c r="D44" s="36" t="s">
        <v>63</v>
      </c>
      <c r="E44" s="37"/>
      <c r="F44" s="28"/>
      <c r="G44" s="22">
        <v>3450.89</v>
      </c>
      <c r="H44" s="22">
        <v>1514.69</v>
      </c>
    </row>
    <row r="45" spans="1:8" s="2" customFormat="1">
      <c r="A45" s="4"/>
      <c r="B45" s="48" t="s">
        <v>25</v>
      </c>
      <c r="C45" s="35"/>
      <c r="D45" s="36" t="s">
        <v>64</v>
      </c>
      <c r="E45" s="37"/>
      <c r="F45" s="28"/>
      <c r="G45" s="22" t="s">
        <v>22</v>
      </c>
      <c r="H45" s="22" t="s">
        <v>22</v>
      </c>
    </row>
    <row r="46" spans="1:8" s="2" customFormat="1">
      <c r="A46" s="4"/>
      <c r="B46" s="48" t="s">
        <v>27</v>
      </c>
      <c r="C46" s="35"/>
      <c r="D46" s="36" t="s">
        <v>65</v>
      </c>
      <c r="E46" s="37"/>
      <c r="F46" s="28"/>
      <c r="G46" s="22">
        <v>0</v>
      </c>
      <c r="H46" s="22">
        <v>0</v>
      </c>
    </row>
    <row r="47" spans="1:8" s="2" customFormat="1" ht="12.75" customHeight="1">
      <c r="A47" s="4"/>
      <c r="B47" s="48" t="s">
        <v>29</v>
      </c>
      <c r="C47" s="42"/>
      <c r="D47" s="153" t="s">
        <v>66</v>
      </c>
      <c r="E47" s="154"/>
      <c r="F47" s="28"/>
      <c r="G47" s="22" t="s">
        <v>22</v>
      </c>
      <c r="H47" s="22" t="s">
        <v>22</v>
      </c>
    </row>
    <row r="48" spans="1:8" s="2" customFormat="1" ht="12.75" customHeight="1">
      <c r="A48" s="4"/>
      <c r="B48" s="44" t="s">
        <v>31</v>
      </c>
      <c r="C48" s="50" t="s">
        <v>67</v>
      </c>
      <c r="D48" s="51"/>
      <c r="E48" s="52"/>
      <c r="F48" s="18" t="s">
        <v>140</v>
      </c>
      <c r="G48" s="22">
        <v>5499.82</v>
      </c>
      <c r="H48" s="22">
        <v>3268.3</v>
      </c>
    </row>
    <row r="49" spans="1:8" s="2" customFormat="1" ht="12.75" customHeight="1">
      <c r="A49" s="4"/>
      <c r="B49" s="44" t="s">
        <v>51</v>
      </c>
      <c r="C49" s="45" t="s">
        <v>68</v>
      </c>
      <c r="D49" s="46"/>
      <c r="E49" s="47"/>
      <c r="F49" s="18" t="s">
        <v>141</v>
      </c>
      <c r="G49" s="22">
        <f>SUM(G50:G55)</f>
        <v>534945.98</v>
      </c>
      <c r="H49" s="22">
        <f>SUM(H50:H55)</f>
        <v>121647.31</v>
      </c>
    </row>
    <row r="50" spans="1:8" s="2" customFormat="1" ht="12.75" customHeight="1">
      <c r="A50" s="4"/>
      <c r="B50" s="48" t="s">
        <v>69</v>
      </c>
      <c r="C50" s="46"/>
      <c r="D50" s="53" t="s">
        <v>70</v>
      </c>
      <c r="E50" s="54"/>
      <c r="F50" s="18"/>
      <c r="G50" s="22" t="s">
        <v>22</v>
      </c>
      <c r="H50" s="22" t="s">
        <v>22</v>
      </c>
    </row>
    <row r="51" spans="1:8" s="2" customFormat="1" ht="12.75" customHeight="1">
      <c r="A51" s="4"/>
      <c r="B51" s="55" t="s">
        <v>71</v>
      </c>
      <c r="C51" s="35"/>
      <c r="D51" s="36" t="s">
        <v>72</v>
      </c>
      <c r="E51" s="56"/>
      <c r="F51" s="57"/>
      <c r="G51" s="22">
        <v>0</v>
      </c>
      <c r="H51" s="22">
        <v>0</v>
      </c>
    </row>
    <row r="52" spans="1:8" s="2" customFormat="1" ht="12.75" customHeight="1">
      <c r="A52" s="4"/>
      <c r="B52" s="48" t="s">
        <v>73</v>
      </c>
      <c r="C52" s="35"/>
      <c r="D52" s="36" t="s">
        <v>74</v>
      </c>
      <c r="E52" s="37"/>
      <c r="F52" s="18"/>
      <c r="G52" s="22">
        <v>0</v>
      </c>
      <c r="H52" s="22">
        <v>0</v>
      </c>
    </row>
    <row r="53" spans="1:8" s="2" customFormat="1" ht="12.75" customHeight="1">
      <c r="A53" s="4"/>
      <c r="B53" s="48" t="s">
        <v>75</v>
      </c>
      <c r="C53" s="35"/>
      <c r="D53" s="153" t="s">
        <v>76</v>
      </c>
      <c r="E53" s="154"/>
      <c r="F53" s="18"/>
      <c r="G53" s="22">
        <v>180</v>
      </c>
      <c r="H53" s="22">
        <v>0</v>
      </c>
    </row>
    <row r="54" spans="1:8" s="2" customFormat="1" ht="12.75" customHeight="1">
      <c r="A54" s="4"/>
      <c r="B54" s="48" t="s">
        <v>77</v>
      </c>
      <c r="C54" s="35"/>
      <c r="D54" s="36" t="s">
        <v>78</v>
      </c>
      <c r="E54" s="37"/>
      <c r="F54" s="18"/>
      <c r="G54" s="22">
        <v>534765.98</v>
      </c>
      <c r="H54" s="22">
        <v>121647.31</v>
      </c>
    </row>
    <row r="55" spans="1:8" s="2" customFormat="1" ht="12.75" customHeight="1">
      <c r="A55" s="4"/>
      <c r="B55" s="48" t="s">
        <v>79</v>
      </c>
      <c r="C55" s="35"/>
      <c r="D55" s="36" t="s">
        <v>80</v>
      </c>
      <c r="E55" s="37"/>
      <c r="F55" s="18"/>
      <c r="G55" s="22">
        <v>0</v>
      </c>
      <c r="H55" s="22">
        <v>0</v>
      </c>
    </row>
    <row r="56" spans="1:8" s="2" customFormat="1" ht="12.75" customHeight="1">
      <c r="A56" s="4"/>
      <c r="B56" s="44" t="s">
        <v>53</v>
      </c>
      <c r="C56" s="58" t="s">
        <v>81</v>
      </c>
      <c r="D56" s="58"/>
      <c r="E56" s="59"/>
      <c r="F56" s="18"/>
      <c r="G56" s="22" t="s">
        <v>22</v>
      </c>
      <c r="H56" s="22" t="s">
        <v>22</v>
      </c>
    </row>
    <row r="57" spans="1:8" s="2" customFormat="1" ht="12.75" customHeight="1">
      <c r="A57" s="4"/>
      <c r="B57" s="44" t="s">
        <v>55</v>
      </c>
      <c r="C57" s="58" t="s">
        <v>82</v>
      </c>
      <c r="D57" s="58"/>
      <c r="E57" s="59"/>
      <c r="F57" s="18" t="s">
        <v>142</v>
      </c>
      <c r="G57" s="22">
        <v>10052.870000000001</v>
      </c>
      <c r="H57" s="22">
        <v>24498.55</v>
      </c>
    </row>
    <row r="58" spans="1:8" s="2" customFormat="1" ht="12.75" customHeight="1">
      <c r="A58" s="4"/>
      <c r="B58" s="18"/>
      <c r="C58" s="32" t="s">
        <v>83</v>
      </c>
      <c r="D58" s="33"/>
      <c r="E58" s="34"/>
      <c r="F58" s="18"/>
      <c r="G58" s="22">
        <f>SUM(G20,G40,G41)</f>
        <v>1820182.2699999996</v>
      </c>
      <c r="H58" s="22">
        <f>SUM(H20,H40,H41)</f>
        <v>1448026.3100000003</v>
      </c>
    </row>
    <row r="59" spans="1:8" s="2" customFormat="1" ht="12.75" customHeight="1">
      <c r="A59" s="4"/>
      <c r="B59" s="11" t="s">
        <v>84</v>
      </c>
      <c r="C59" s="13" t="s">
        <v>85</v>
      </c>
      <c r="D59" s="13"/>
      <c r="E59" s="60"/>
      <c r="F59" s="18" t="s">
        <v>143</v>
      </c>
      <c r="G59" s="17">
        <f>SUM(G60:G63)</f>
        <v>1283519.26</v>
      </c>
      <c r="H59" s="17">
        <f>SUM(H60:H63)</f>
        <v>1319623.19</v>
      </c>
    </row>
    <row r="60" spans="1:8" s="2" customFormat="1" ht="12.75" customHeight="1">
      <c r="A60" s="4"/>
      <c r="B60" s="18" t="s">
        <v>18</v>
      </c>
      <c r="C60" s="38" t="s">
        <v>86</v>
      </c>
      <c r="D60" s="38"/>
      <c r="E60" s="39"/>
      <c r="F60" s="18"/>
      <c r="G60" s="22">
        <v>216083.67</v>
      </c>
      <c r="H60" s="22">
        <v>228555.74</v>
      </c>
    </row>
    <row r="61" spans="1:8" s="2" customFormat="1" ht="12.75" customHeight="1">
      <c r="A61" s="4"/>
      <c r="B61" s="31" t="s">
        <v>31</v>
      </c>
      <c r="C61" s="32" t="s">
        <v>87</v>
      </c>
      <c r="D61" s="33"/>
      <c r="E61" s="34"/>
      <c r="F61" s="31"/>
      <c r="G61" s="22">
        <v>739769.02</v>
      </c>
      <c r="H61" s="22">
        <v>741566.74</v>
      </c>
    </row>
    <row r="62" spans="1:8" s="2" customFormat="1" ht="12.75" customHeight="1">
      <c r="A62" s="4"/>
      <c r="B62" s="18" t="s">
        <v>51</v>
      </c>
      <c r="C62" s="141" t="s">
        <v>88</v>
      </c>
      <c r="D62" s="142"/>
      <c r="E62" s="143"/>
      <c r="F62" s="18"/>
      <c r="G62" s="22">
        <v>303815.07</v>
      </c>
      <c r="H62" s="22">
        <v>316146.82</v>
      </c>
    </row>
    <row r="63" spans="1:8" s="2" customFormat="1" ht="12.75" customHeight="1">
      <c r="A63" s="4"/>
      <c r="B63" s="18" t="s">
        <v>89</v>
      </c>
      <c r="C63" s="38" t="s">
        <v>90</v>
      </c>
      <c r="D63" s="23"/>
      <c r="E63" s="40"/>
      <c r="F63" s="18"/>
      <c r="G63" s="22">
        <v>23851.5</v>
      </c>
      <c r="H63" s="22">
        <v>33353.89</v>
      </c>
    </row>
    <row r="64" spans="1:8" s="2" customFormat="1" ht="12.75" customHeight="1">
      <c r="A64" s="4"/>
      <c r="B64" s="11" t="s">
        <v>91</v>
      </c>
      <c r="C64" s="13" t="s">
        <v>92</v>
      </c>
      <c r="D64" s="14"/>
      <c r="E64" s="15"/>
      <c r="F64" s="18"/>
      <c r="G64" s="17">
        <f>SUM(G65,G69)</f>
        <v>536812</v>
      </c>
      <c r="H64" s="17">
        <f>SUM(H65,H69)</f>
        <v>127363.25</v>
      </c>
    </row>
    <row r="65" spans="1:8" s="2" customFormat="1" ht="12.75" customHeight="1">
      <c r="A65" s="4"/>
      <c r="B65" s="18" t="s">
        <v>18</v>
      </c>
      <c r="C65" s="19" t="s">
        <v>93</v>
      </c>
      <c r="D65" s="61"/>
      <c r="E65" s="62"/>
      <c r="F65" s="18" t="s">
        <v>144</v>
      </c>
      <c r="G65" s="22">
        <f>SUM(G66:G68)</f>
        <v>9400.82</v>
      </c>
      <c r="H65" s="22">
        <f>SUM(H66:H68)</f>
        <v>9400.82</v>
      </c>
    </row>
    <row r="66" spans="1:8" s="2" customFormat="1">
      <c r="A66" s="4"/>
      <c r="B66" s="16" t="s">
        <v>20</v>
      </c>
      <c r="C66" s="63"/>
      <c r="D66" s="24" t="s">
        <v>94</v>
      </c>
      <c r="E66" s="64"/>
      <c r="F66" s="18"/>
      <c r="G66" s="22" t="s">
        <v>22</v>
      </c>
      <c r="H66" s="22" t="s">
        <v>22</v>
      </c>
    </row>
    <row r="67" spans="1:8" s="2" customFormat="1" ht="12.75" customHeight="1">
      <c r="A67" s="4"/>
      <c r="B67" s="16" t="s">
        <v>23</v>
      </c>
      <c r="C67" s="23"/>
      <c r="D67" s="24" t="s">
        <v>95</v>
      </c>
      <c r="E67" s="27"/>
      <c r="F67" s="18"/>
      <c r="G67" s="22">
        <v>9400.82</v>
      </c>
      <c r="H67" s="22">
        <v>9400.82</v>
      </c>
    </row>
    <row r="68" spans="1:8" s="2" customFormat="1" ht="12.75" customHeight="1">
      <c r="A68" s="4"/>
      <c r="B68" s="16" t="s">
        <v>96</v>
      </c>
      <c r="C68" s="23"/>
      <c r="D68" s="24" t="s">
        <v>97</v>
      </c>
      <c r="E68" s="27"/>
      <c r="F68" s="28"/>
      <c r="G68" s="22" t="s">
        <v>22</v>
      </c>
      <c r="H68" s="22" t="s">
        <v>22</v>
      </c>
    </row>
    <row r="69" spans="1:8" s="65" customFormat="1" ht="12.75" customHeight="1">
      <c r="A69" s="4"/>
      <c r="B69" s="44" t="s">
        <v>31</v>
      </c>
      <c r="C69" s="66" t="s">
        <v>98</v>
      </c>
      <c r="D69" s="67"/>
      <c r="E69" s="68"/>
      <c r="F69" s="44" t="s">
        <v>145</v>
      </c>
      <c r="G69" s="22">
        <f>SUM(G70:G75,G78:G83)</f>
        <v>527411.18000000005</v>
      </c>
      <c r="H69" s="22">
        <f>SUM(H70:H75,H78:H83)</f>
        <v>117962.43</v>
      </c>
    </row>
    <row r="70" spans="1:8" s="2" customFormat="1" ht="12.75" customHeight="1">
      <c r="A70" s="4"/>
      <c r="B70" s="16" t="s">
        <v>33</v>
      </c>
      <c r="C70" s="23"/>
      <c r="D70" s="24" t="s">
        <v>99</v>
      </c>
      <c r="E70" s="25"/>
      <c r="F70" s="18"/>
      <c r="G70" s="22" t="s">
        <v>22</v>
      </c>
      <c r="H70" s="22" t="s">
        <v>22</v>
      </c>
    </row>
    <row r="71" spans="1:8" s="2" customFormat="1" ht="12.75" customHeight="1">
      <c r="A71" s="4"/>
      <c r="B71" s="16" t="s">
        <v>35</v>
      </c>
      <c r="C71" s="63"/>
      <c r="D71" s="24" t="s">
        <v>100</v>
      </c>
      <c r="E71" s="64"/>
      <c r="F71" s="18"/>
      <c r="G71" s="22" t="s">
        <v>22</v>
      </c>
      <c r="H71" s="22" t="s">
        <v>22</v>
      </c>
    </row>
    <row r="72" spans="1:8" s="2" customFormat="1">
      <c r="A72" s="4"/>
      <c r="B72" s="16" t="s">
        <v>37</v>
      </c>
      <c r="C72" s="63"/>
      <c r="D72" s="24" t="s">
        <v>101</v>
      </c>
      <c r="E72" s="64"/>
      <c r="F72" s="18"/>
      <c r="G72" s="22" t="s">
        <v>22</v>
      </c>
      <c r="H72" s="22" t="s">
        <v>22</v>
      </c>
    </row>
    <row r="73" spans="1:8" s="2" customFormat="1">
      <c r="A73" s="4"/>
      <c r="B73" s="69" t="s">
        <v>39</v>
      </c>
      <c r="C73" s="46"/>
      <c r="D73" s="70" t="s">
        <v>102</v>
      </c>
      <c r="E73" s="54"/>
      <c r="F73" s="18"/>
      <c r="G73" s="22" t="s">
        <v>22</v>
      </c>
      <c r="H73" s="22" t="s">
        <v>22</v>
      </c>
    </row>
    <row r="74" spans="1:8" s="2" customFormat="1">
      <c r="A74" s="4"/>
      <c r="B74" s="18" t="s">
        <v>41</v>
      </c>
      <c r="C74" s="30"/>
      <c r="D74" s="30" t="s">
        <v>103</v>
      </c>
      <c r="E74" s="25"/>
      <c r="F74" s="71"/>
      <c r="G74" s="22" t="s">
        <v>22</v>
      </c>
      <c r="H74" s="22" t="s">
        <v>22</v>
      </c>
    </row>
    <row r="75" spans="1:8" s="2" customFormat="1" ht="12.75" customHeight="1">
      <c r="A75" s="4"/>
      <c r="B75" s="72" t="s">
        <v>43</v>
      </c>
      <c r="C75" s="67"/>
      <c r="D75" s="73" t="s">
        <v>104</v>
      </c>
      <c r="E75" s="74"/>
      <c r="F75" s="18"/>
      <c r="G75" s="22">
        <f>SUM(G76,G77)</f>
        <v>0</v>
      </c>
      <c r="H75" s="22">
        <f>SUM(H76,H77)</f>
        <v>0</v>
      </c>
    </row>
    <row r="76" spans="1:8" s="2" customFormat="1" ht="12.75" customHeight="1">
      <c r="A76" s="4"/>
      <c r="B76" s="48" t="s">
        <v>105</v>
      </c>
      <c r="C76" s="35"/>
      <c r="D76" s="56"/>
      <c r="E76" s="37" t="s">
        <v>106</v>
      </c>
      <c r="F76" s="18"/>
      <c r="G76" s="22">
        <v>0</v>
      </c>
      <c r="H76" s="22" t="s">
        <v>22</v>
      </c>
    </row>
    <row r="77" spans="1:8" s="2" customFormat="1" ht="12.75" customHeight="1">
      <c r="A77" s="4"/>
      <c r="B77" s="48" t="s">
        <v>107</v>
      </c>
      <c r="C77" s="35"/>
      <c r="D77" s="56"/>
      <c r="E77" s="37" t="s">
        <v>108</v>
      </c>
      <c r="F77" s="28"/>
      <c r="G77" s="22" t="s">
        <v>22</v>
      </c>
      <c r="H77" s="22" t="s">
        <v>22</v>
      </c>
    </row>
    <row r="78" spans="1:8" s="2" customFormat="1" ht="12.75" customHeight="1">
      <c r="A78" s="4"/>
      <c r="B78" s="48" t="s">
        <v>45</v>
      </c>
      <c r="C78" s="51"/>
      <c r="D78" s="75" t="s">
        <v>109</v>
      </c>
      <c r="E78" s="76"/>
      <c r="F78" s="28"/>
      <c r="G78" s="22">
        <v>0</v>
      </c>
      <c r="H78" s="22">
        <v>0</v>
      </c>
    </row>
    <row r="79" spans="1:8" s="2" customFormat="1" ht="12.75" customHeight="1">
      <c r="A79" s="4"/>
      <c r="B79" s="48" t="s">
        <v>47</v>
      </c>
      <c r="C79" s="77"/>
      <c r="D79" s="36" t="s">
        <v>110</v>
      </c>
      <c r="E79" s="78"/>
      <c r="F79" s="18"/>
      <c r="G79" s="22" t="s">
        <v>22</v>
      </c>
      <c r="H79" s="22" t="s">
        <v>22</v>
      </c>
    </row>
    <row r="80" spans="1:8" s="2" customFormat="1" ht="12.75" customHeight="1">
      <c r="A80" s="4"/>
      <c r="B80" s="48" t="s">
        <v>49</v>
      </c>
      <c r="C80" s="23"/>
      <c r="D80" s="24" t="s">
        <v>111</v>
      </c>
      <c r="E80" s="27"/>
      <c r="F80" s="18"/>
      <c r="G80" s="22">
        <v>6192.34</v>
      </c>
      <c r="H80" s="22">
        <v>8415.0400000000009</v>
      </c>
    </row>
    <row r="81" spans="1:8" s="2" customFormat="1" ht="12.75" customHeight="1">
      <c r="A81" s="4"/>
      <c r="B81" s="48" t="s">
        <v>112</v>
      </c>
      <c r="C81" s="23"/>
      <c r="D81" s="24" t="s">
        <v>113</v>
      </c>
      <c r="E81" s="27"/>
      <c r="F81" s="18"/>
      <c r="G81" s="22">
        <v>417146.31</v>
      </c>
      <c r="H81" s="22">
        <v>50.5</v>
      </c>
    </row>
    <row r="82" spans="1:8" s="2" customFormat="1" ht="12.75" customHeight="1">
      <c r="A82" s="4"/>
      <c r="B82" s="16" t="s">
        <v>114</v>
      </c>
      <c r="C82" s="35"/>
      <c r="D82" s="36" t="s">
        <v>115</v>
      </c>
      <c r="E82" s="37"/>
      <c r="F82" s="18"/>
      <c r="G82" s="22">
        <v>104007.53</v>
      </c>
      <c r="H82" s="22">
        <v>109496.89</v>
      </c>
    </row>
    <row r="83" spans="1:8" s="2" customFormat="1" ht="12.75" customHeight="1">
      <c r="A83" s="4"/>
      <c r="B83" s="16" t="s">
        <v>116</v>
      </c>
      <c r="C83" s="23"/>
      <c r="D83" s="24" t="s">
        <v>117</v>
      </c>
      <c r="E83" s="27"/>
      <c r="F83" s="28"/>
      <c r="G83" s="22">
        <v>65</v>
      </c>
      <c r="H83" s="22" t="s">
        <v>22</v>
      </c>
    </row>
    <row r="84" spans="1:8" s="2" customFormat="1" ht="12.75" customHeight="1">
      <c r="A84" s="4"/>
      <c r="B84" s="11" t="s">
        <v>118</v>
      </c>
      <c r="C84" s="79" t="s">
        <v>119</v>
      </c>
      <c r="D84" s="80"/>
      <c r="E84" s="81"/>
      <c r="F84" s="28" t="s">
        <v>146</v>
      </c>
      <c r="G84" s="17">
        <f>SUM(G85,G86,G89,G90)</f>
        <v>-148.98999999990019</v>
      </c>
      <c r="H84" s="17">
        <f>SUM(H85,H86,H89,H90)</f>
        <v>1039.8700000000999</v>
      </c>
    </row>
    <row r="85" spans="1:8" s="2" customFormat="1" ht="12.75" customHeight="1">
      <c r="A85" s="4"/>
      <c r="B85" s="18" t="s">
        <v>18</v>
      </c>
      <c r="C85" s="38" t="s">
        <v>120</v>
      </c>
      <c r="D85" s="23"/>
      <c r="E85" s="40"/>
      <c r="F85" s="28"/>
      <c r="G85" s="22" t="s">
        <v>22</v>
      </c>
      <c r="H85" s="22" t="s">
        <v>22</v>
      </c>
    </row>
    <row r="86" spans="1:8" s="2" customFormat="1" ht="12.75" customHeight="1">
      <c r="A86" s="4"/>
      <c r="B86" s="18" t="s">
        <v>31</v>
      </c>
      <c r="C86" s="19" t="s">
        <v>121</v>
      </c>
      <c r="D86" s="61"/>
      <c r="E86" s="62"/>
      <c r="F86" s="18"/>
      <c r="G86" s="22">
        <f>SUM(G87,G88)</f>
        <v>0</v>
      </c>
      <c r="H86" s="22">
        <f>SUM(H87,H88)</f>
        <v>0</v>
      </c>
    </row>
    <row r="87" spans="1:8" s="2" customFormat="1" ht="12.75" customHeight="1">
      <c r="A87" s="4"/>
      <c r="B87" s="16" t="s">
        <v>33</v>
      </c>
      <c r="C87" s="23"/>
      <c r="D87" s="24" t="s">
        <v>122</v>
      </c>
      <c r="E87" s="27"/>
      <c r="F87" s="18"/>
      <c r="G87" s="22" t="s">
        <v>22</v>
      </c>
      <c r="H87" s="22" t="s">
        <v>22</v>
      </c>
    </row>
    <row r="88" spans="1:8" s="2" customFormat="1" ht="12.75" customHeight="1">
      <c r="A88" s="4"/>
      <c r="B88" s="16" t="s">
        <v>35</v>
      </c>
      <c r="C88" s="23"/>
      <c r="D88" s="24" t="s">
        <v>123</v>
      </c>
      <c r="E88" s="27"/>
      <c r="F88" s="18"/>
      <c r="G88" s="22" t="s">
        <v>22</v>
      </c>
      <c r="H88" s="22" t="s">
        <v>22</v>
      </c>
    </row>
    <row r="89" spans="1:8" s="2" customFormat="1" ht="12.75" customHeight="1">
      <c r="A89" s="4"/>
      <c r="B89" s="44" t="s">
        <v>51</v>
      </c>
      <c r="C89" s="56" t="s">
        <v>124</v>
      </c>
      <c r="D89" s="56"/>
      <c r="E89" s="49"/>
      <c r="F89" s="18"/>
      <c r="G89" s="22" t="s">
        <v>22</v>
      </c>
      <c r="H89" s="22" t="s">
        <v>22</v>
      </c>
    </row>
    <row r="90" spans="1:8" s="2" customFormat="1" ht="12.75" customHeight="1">
      <c r="A90" s="4"/>
      <c r="B90" s="31" t="s">
        <v>53</v>
      </c>
      <c r="C90" s="32" t="s">
        <v>125</v>
      </c>
      <c r="D90" s="33"/>
      <c r="E90" s="34"/>
      <c r="F90" s="18"/>
      <c r="G90" s="22">
        <f>SUM(G91:G92)</f>
        <v>-148.98999999990019</v>
      </c>
      <c r="H90" s="22">
        <f>SUM(H91:H92)</f>
        <v>1039.8700000000999</v>
      </c>
    </row>
    <row r="91" spans="1:8" s="2" customFormat="1" ht="12.75" customHeight="1">
      <c r="A91" s="4"/>
      <c r="B91" s="16" t="s">
        <v>126</v>
      </c>
      <c r="C91" s="14"/>
      <c r="D91" s="24" t="s">
        <v>127</v>
      </c>
      <c r="E91" s="82"/>
      <c r="F91" s="28"/>
      <c r="G91" s="22">
        <v>-1188.8599999999001</v>
      </c>
      <c r="H91" s="22">
        <v>1039.8700000000999</v>
      </c>
    </row>
    <row r="92" spans="1:8" s="2" customFormat="1" ht="12.75" customHeight="1">
      <c r="A92" s="4"/>
      <c r="B92" s="16" t="s">
        <v>128</v>
      </c>
      <c r="C92" s="14"/>
      <c r="D92" s="24" t="s">
        <v>129</v>
      </c>
      <c r="E92" s="82"/>
      <c r="F92" s="28"/>
      <c r="G92" s="22">
        <v>1039.8699999999999</v>
      </c>
      <c r="H92" s="22" t="s">
        <v>22</v>
      </c>
    </row>
    <row r="93" spans="1:8" s="2" customFormat="1" ht="12.75" customHeight="1">
      <c r="A93" s="4"/>
      <c r="B93" s="11" t="s">
        <v>130</v>
      </c>
      <c r="C93" s="79" t="s">
        <v>131</v>
      </c>
      <c r="D93" s="81"/>
      <c r="E93" s="81"/>
      <c r="F93" s="28"/>
      <c r="G93" s="17"/>
      <c r="H93" s="17"/>
    </row>
    <row r="94" spans="1:8" s="2" customFormat="1" ht="25.5" customHeight="1">
      <c r="A94" s="4"/>
      <c r="B94" s="11"/>
      <c r="C94" s="156" t="s">
        <v>132</v>
      </c>
      <c r="D94" s="153"/>
      <c r="E94" s="154"/>
      <c r="F94" s="18"/>
      <c r="G94" s="83">
        <f>SUM(G59,G64,G84,G93)</f>
        <v>1820182.27</v>
      </c>
      <c r="H94" s="83">
        <f>SUM(H59,H64,H84,H93)</f>
        <v>1448026.31</v>
      </c>
    </row>
    <row r="95" spans="1:8" s="2" customFormat="1">
      <c r="A95" s="4"/>
      <c r="B95" s="84"/>
      <c r="C95" s="85"/>
      <c r="D95" s="85"/>
      <c r="E95" s="85"/>
      <c r="F95" s="85"/>
      <c r="G95" s="3"/>
      <c r="H95" s="3"/>
    </row>
    <row r="96" spans="1:8" s="2" customFormat="1" ht="12.75" customHeight="1">
      <c r="A96" s="4"/>
      <c r="B96" s="157" t="s">
        <v>278</v>
      </c>
      <c r="C96" s="158"/>
      <c r="D96" s="158"/>
      <c r="E96" s="158"/>
      <c r="F96" s="86"/>
      <c r="G96" s="159" t="s">
        <v>231</v>
      </c>
      <c r="H96" s="159"/>
    </row>
    <row r="97" spans="1:8" s="2" customFormat="1" ht="12.75" customHeight="1">
      <c r="A97" s="4"/>
      <c r="B97" s="160" t="s">
        <v>133</v>
      </c>
      <c r="C97" s="160"/>
      <c r="D97" s="160"/>
      <c r="E97" s="160"/>
      <c r="F97" s="3" t="s">
        <v>134</v>
      </c>
      <c r="G97" s="135" t="s">
        <v>135</v>
      </c>
      <c r="H97" s="135"/>
    </row>
    <row r="98" spans="1:8" s="2" customFormat="1" ht="9.75" customHeight="1">
      <c r="A98" s="4"/>
      <c r="B98" s="9"/>
      <c r="C98" s="9"/>
      <c r="D98" s="9"/>
      <c r="E98" s="9"/>
      <c r="F98" s="9"/>
      <c r="G98" s="9"/>
      <c r="H98" s="9"/>
    </row>
    <row r="99" spans="1:8" s="2" customFormat="1" ht="24.75" customHeight="1">
      <c r="A99" s="4"/>
      <c r="B99" s="161" t="s">
        <v>279</v>
      </c>
      <c r="C99" s="161"/>
      <c r="D99" s="161"/>
      <c r="E99" s="161"/>
      <c r="F99" s="134"/>
      <c r="G99" s="162" t="s">
        <v>234</v>
      </c>
      <c r="H99" s="162"/>
    </row>
    <row r="100" spans="1:8" s="2" customFormat="1" ht="12.75" customHeight="1">
      <c r="A100" s="4"/>
      <c r="B100" s="155" t="s">
        <v>136</v>
      </c>
      <c r="C100" s="155"/>
      <c r="D100" s="155"/>
      <c r="E100" s="155"/>
      <c r="F100" s="65" t="s">
        <v>134</v>
      </c>
      <c r="G100" s="144" t="s">
        <v>135</v>
      </c>
      <c r="H100" s="144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69F0-792B-4AEB-8C22-3622D567AF6E}">
  <sheetPr>
    <pageSetUpPr fitToPage="1"/>
  </sheetPr>
  <dimension ref="B1:J64"/>
  <sheetViews>
    <sheetView tabSelected="1" workbookViewId="0">
      <selection activeCell="M63" sqref="M63"/>
    </sheetView>
  </sheetViews>
  <sheetFormatPr defaultRowHeight="12.75"/>
  <cols>
    <col min="1" max="1" width="3.140625" style="88" customWidth="1"/>
    <col min="2" max="2" width="8" style="88" customWidth="1"/>
    <col min="3" max="3" width="1.5703125" style="88" hidden="1" customWidth="1"/>
    <col min="4" max="4" width="30.140625" style="88" customWidth="1"/>
    <col min="5" max="5" width="18.28515625" style="88" customWidth="1"/>
    <col min="6" max="6" width="9.140625" style="88" hidden="1" customWidth="1"/>
    <col min="7" max="7" width="11.7109375" style="88" customWidth="1"/>
    <col min="8" max="8" width="13.140625" style="88" customWidth="1"/>
    <col min="9" max="9" width="14.7109375" style="88" customWidth="1"/>
    <col min="10" max="10" width="15.85546875" style="88" customWidth="1"/>
    <col min="11" max="16384" width="9.140625" style="88"/>
  </cols>
  <sheetData>
    <row r="1" spans="2:10" ht="30" customHeight="1">
      <c r="B1" s="199" t="s">
        <v>0</v>
      </c>
      <c r="C1" s="199"/>
      <c r="D1" s="199"/>
      <c r="E1" s="199"/>
      <c r="F1" s="199"/>
      <c r="G1" s="199"/>
      <c r="H1" s="199"/>
      <c r="I1" s="199"/>
      <c r="J1" s="199"/>
    </row>
    <row r="2" spans="2:10" ht="15.75" customHeight="1">
      <c r="E2" s="89"/>
      <c r="H2" s="90" t="s">
        <v>147</v>
      </c>
      <c r="I2" s="91"/>
      <c r="J2" s="91"/>
    </row>
    <row r="3" spans="2:10" ht="15.75" customHeight="1">
      <c r="H3" s="90" t="s">
        <v>2</v>
      </c>
      <c r="I3" s="91"/>
      <c r="J3" s="91"/>
    </row>
    <row r="4" spans="2:10" ht="4.5" customHeight="1"/>
    <row r="5" spans="2:10" ht="15.75" customHeight="1">
      <c r="B5" s="200" t="s">
        <v>148</v>
      </c>
      <c r="C5" s="200"/>
      <c r="D5" s="200"/>
      <c r="E5" s="200"/>
      <c r="F5" s="200"/>
      <c r="G5" s="200"/>
      <c r="H5" s="200"/>
      <c r="I5" s="200"/>
      <c r="J5" s="200"/>
    </row>
    <row r="6" spans="2:10" ht="15.75" customHeight="1">
      <c r="B6" s="201" t="s">
        <v>149</v>
      </c>
      <c r="C6" s="201"/>
      <c r="D6" s="201"/>
      <c r="E6" s="201"/>
      <c r="F6" s="201"/>
      <c r="G6" s="201"/>
      <c r="H6" s="201"/>
      <c r="I6" s="201"/>
      <c r="J6" s="201"/>
    </row>
    <row r="7" spans="2:10" ht="15.75" customHeight="1">
      <c r="B7" s="202" t="s">
        <v>4</v>
      </c>
      <c r="C7" s="202"/>
      <c r="D7" s="202"/>
      <c r="E7" s="202"/>
      <c r="F7" s="202"/>
      <c r="G7" s="202"/>
      <c r="H7" s="202"/>
      <c r="I7" s="202"/>
      <c r="J7" s="202"/>
    </row>
    <row r="8" spans="2:10" ht="15" customHeight="1">
      <c r="B8" s="189" t="s">
        <v>150</v>
      </c>
      <c r="C8" s="189"/>
      <c r="D8" s="189"/>
      <c r="E8" s="189"/>
      <c r="F8" s="189"/>
      <c r="G8" s="189"/>
      <c r="H8" s="189"/>
      <c r="I8" s="189"/>
      <c r="J8" s="189"/>
    </row>
    <row r="9" spans="2:10" ht="15" customHeight="1">
      <c r="B9" s="198" t="s">
        <v>6</v>
      </c>
      <c r="C9" s="198"/>
      <c r="D9" s="198"/>
      <c r="E9" s="198"/>
      <c r="F9" s="198"/>
      <c r="G9" s="198"/>
      <c r="H9" s="198"/>
      <c r="I9" s="198"/>
      <c r="J9" s="198"/>
    </row>
    <row r="10" spans="2:10" ht="15" customHeight="1">
      <c r="B10" s="189" t="s">
        <v>151</v>
      </c>
      <c r="C10" s="189"/>
      <c r="D10" s="189"/>
      <c r="E10" s="189"/>
      <c r="F10" s="189"/>
      <c r="G10" s="189"/>
      <c r="H10" s="189"/>
      <c r="I10" s="189"/>
      <c r="J10" s="189"/>
    </row>
    <row r="11" spans="2:10" ht="15" customHeight="1">
      <c r="B11" s="190" t="s">
        <v>152</v>
      </c>
      <c r="C11" s="190"/>
      <c r="D11" s="190"/>
      <c r="E11" s="190"/>
      <c r="F11" s="190"/>
      <c r="G11" s="190"/>
      <c r="H11" s="190"/>
      <c r="I11" s="190"/>
      <c r="J11" s="190"/>
    </row>
    <row r="12" spans="2:10" ht="12" customHeight="1">
      <c r="B12" s="191"/>
      <c r="C12" s="191"/>
      <c r="D12" s="191"/>
      <c r="E12" s="191"/>
      <c r="F12" s="191"/>
      <c r="G12" s="191"/>
      <c r="H12" s="191"/>
      <c r="I12" s="191"/>
      <c r="J12" s="191"/>
    </row>
    <row r="13" spans="2:10" ht="15" customHeight="1">
      <c r="B13" s="192" t="s">
        <v>153</v>
      </c>
      <c r="C13" s="192"/>
      <c r="D13" s="192"/>
      <c r="E13" s="192"/>
      <c r="F13" s="192"/>
      <c r="G13" s="192"/>
      <c r="H13" s="192"/>
      <c r="I13" s="192"/>
      <c r="J13" s="192"/>
    </row>
    <row r="14" spans="2:10" ht="9.75" customHeight="1">
      <c r="B14" s="190"/>
      <c r="C14" s="190"/>
      <c r="D14" s="190"/>
      <c r="E14" s="190"/>
      <c r="F14" s="190"/>
      <c r="G14" s="190"/>
      <c r="H14" s="190"/>
      <c r="I14" s="190"/>
      <c r="J14" s="190"/>
    </row>
    <row r="15" spans="2:10" ht="15" customHeight="1">
      <c r="B15" s="192" t="s">
        <v>9</v>
      </c>
      <c r="C15" s="192"/>
      <c r="D15" s="192"/>
      <c r="E15" s="192"/>
      <c r="F15" s="192"/>
      <c r="G15" s="192"/>
      <c r="H15" s="192"/>
      <c r="I15" s="192"/>
      <c r="J15" s="192"/>
    </row>
    <row r="16" spans="2:10" ht="9.75" customHeight="1">
      <c r="B16" s="92"/>
      <c r="C16" s="93"/>
      <c r="D16" s="93"/>
      <c r="E16" s="93"/>
      <c r="F16" s="93"/>
      <c r="G16" s="93"/>
      <c r="H16" s="93"/>
      <c r="I16" s="93"/>
      <c r="J16" s="93"/>
    </row>
    <row r="17" spans="2:10" ht="15" customHeight="1">
      <c r="B17" s="193" t="s">
        <v>280</v>
      </c>
      <c r="C17" s="193"/>
      <c r="D17" s="193"/>
      <c r="E17" s="193"/>
      <c r="F17" s="193"/>
      <c r="G17" s="193"/>
      <c r="H17" s="193"/>
      <c r="I17" s="193"/>
      <c r="J17" s="193"/>
    </row>
    <row r="18" spans="2:10" ht="15" customHeight="1">
      <c r="B18" s="190" t="s">
        <v>10</v>
      </c>
      <c r="C18" s="190"/>
      <c r="D18" s="190"/>
      <c r="E18" s="190"/>
      <c r="F18" s="190"/>
      <c r="G18" s="190"/>
      <c r="H18" s="190"/>
      <c r="I18" s="190"/>
      <c r="J18" s="190"/>
    </row>
    <row r="19" spans="2:10" s="93" customFormat="1" ht="15" customHeight="1">
      <c r="B19" s="194" t="s">
        <v>154</v>
      </c>
      <c r="C19" s="194"/>
      <c r="D19" s="194"/>
      <c r="E19" s="194"/>
      <c r="F19" s="194"/>
      <c r="G19" s="194"/>
      <c r="H19" s="194"/>
      <c r="I19" s="194"/>
      <c r="J19" s="194"/>
    </row>
    <row r="20" spans="2:10" s="95" customFormat="1" ht="50.1" customHeight="1">
      <c r="B20" s="195" t="s">
        <v>11</v>
      </c>
      <c r="C20" s="196"/>
      <c r="D20" s="195" t="s">
        <v>12</v>
      </c>
      <c r="E20" s="197"/>
      <c r="F20" s="197"/>
      <c r="G20" s="196"/>
      <c r="H20" s="94" t="s">
        <v>155</v>
      </c>
      <c r="I20" s="94" t="s">
        <v>156</v>
      </c>
      <c r="J20" s="94" t="s">
        <v>157</v>
      </c>
    </row>
    <row r="21" spans="2:10" ht="15.75" customHeight="1">
      <c r="B21" s="96" t="s">
        <v>16</v>
      </c>
      <c r="C21" s="97" t="s">
        <v>158</v>
      </c>
      <c r="D21" s="180" t="s">
        <v>158</v>
      </c>
      <c r="E21" s="181"/>
      <c r="F21" s="181"/>
      <c r="G21" s="182"/>
      <c r="H21" s="98"/>
      <c r="I21" s="99">
        <f>SUM(I22,I27,I28)</f>
        <v>1723027.0799999998</v>
      </c>
      <c r="J21" s="99">
        <f>SUM(J22,J27,J28)</f>
        <v>1505254.7199999997</v>
      </c>
    </row>
    <row r="22" spans="2:10" ht="15.75" customHeight="1">
      <c r="B22" s="100" t="s">
        <v>18</v>
      </c>
      <c r="C22" s="101" t="s">
        <v>159</v>
      </c>
      <c r="D22" s="186" t="s">
        <v>159</v>
      </c>
      <c r="E22" s="187"/>
      <c r="F22" s="187"/>
      <c r="G22" s="188"/>
      <c r="H22" s="102"/>
      <c r="I22" s="103">
        <f>SUM(I23:I26)</f>
        <v>1672300.9899999998</v>
      </c>
      <c r="J22" s="103">
        <f>SUM(J23:J26)</f>
        <v>1463092.4499999997</v>
      </c>
    </row>
    <row r="23" spans="2:10" ht="15.75" customHeight="1">
      <c r="B23" s="100" t="s">
        <v>160</v>
      </c>
      <c r="C23" s="101" t="s">
        <v>86</v>
      </c>
      <c r="D23" s="186" t="s">
        <v>86</v>
      </c>
      <c r="E23" s="187"/>
      <c r="F23" s="187"/>
      <c r="G23" s="188"/>
      <c r="H23" s="102"/>
      <c r="I23" s="104">
        <v>1208720.44</v>
      </c>
      <c r="J23" s="104">
        <v>1001748.97</v>
      </c>
    </row>
    <row r="24" spans="2:10" ht="15.75" customHeight="1">
      <c r="B24" s="100" t="s">
        <v>161</v>
      </c>
      <c r="C24" s="105" t="s">
        <v>162</v>
      </c>
      <c r="D24" s="183" t="s">
        <v>162</v>
      </c>
      <c r="E24" s="184"/>
      <c r="F24" s="184"/>
      <c r="G24" s="185"/>
      <c r="H24" s="102"/>
      <c r="I24" s="104">
        <v>428475.95</v>
      </c>
      <c r="J24" s="104">
        <v>432553.43</v>
      </c>
    </row>
    <row r="25" spans="2:10" ht="15.75" customHeight="1">
      <c r="B25" s="100" t="s">
        <v>163</v>
      </c>
      <c r="C25" s="101" t="s">
        <v>164</v>
      </c>
      <c r="D25" s="183" t="s">
        <v>164</v>
      </c>
      <c r="E25" s="184"/>
      <c r="F25" s="184"/>
      <c r="G25" s="185"/>
      <c r="H25" s="102"/>
      <c r="I25" s="104">
        <v>18058.71</v>
      </c>
      <c r="J25" s="104">
        <v>16638.63</v>
      </c>
    </row>
    <row r="26" spans="2:10" ht="15.75" customHeight="1">
      <c r="B26" s="100" t="s">
        <v>165</v>
      </c>
      <c r="C26" s="105" t="s">
        <v>166</v>
      </c>
      <c r="D26" s="183" t="s">
        <v>166</v>
      </c>
      <c r="E26" s="184"/>
      <c r="F26" s="184"/>
      <c r="G26" s="185"/>
      <c r="H26" s="102"/>
      <c r="I26" s="104">
        <v>17045.89</v>
      </c>
      <c r="J26" s="104">
        <v>12151.42</v>
      </c>
    </row>
    <row r="27" spans="2:10" ht="15.75" customHeight="1">
      <c r="B27" s="100" t="s">
        <v>31</v>
      </c>
      <c r="C27" s="101" t="s">
        <v>167</v>
      </c>
      <c r="D27" s="183" t="s">
        <v>167</v>
      </c>
      <c r="E27" s="184"/>
      <c r="F27" s="184"/>
      <c r="G27" s="185"/>
      <c r="H27" s="102"/>
      <c r="I27" s="103"/>
      <c r="J27" s="106"/>
    </row>
    <row r="28" spans="2:10" ht="15.75" customHeight="1">
      <c r="B28" s="100" t="s">
        <v>51</v>
      </c>
      <c r="C28" s="101" t="s">
        <v>168</v>
      </c>
      <c r="D28" s="183" t="s">
        <v>168</v>
      </c>
      <c r="E28" s="184"/>
      <c r="F28" s="184"/>
      <c r="G28" s="185"/>
      <c r="H28" s="102" t="s">
        <v>169</v>
      </c>
      <c r="I28" s="103">
        <f>SUM(I29)+SUM(I30)</f>
        <v>50726.09</v>
      </c>
      <c r="J28" s="103">
        <f>SUM(J29)+SUM(J30)</f>
        <v>42162.27</v>
      </c>
    </row>
    <row r="29" spans="2:10" ht="15.75" customHeight="1">
      <c r="B29" s="100" t="s">
        <v>170</v>
      </c>
      <c r="C29" s="105" t="s">
        <v>171</v>
      </c>
      <c r="D29" s="183" t="s">
        <v>171</v>
      </c>
      <c r="E29" s="184"/>
      <c r="F29" s="184"/>
      <c r="G29" s="185"/>
      <c r="H29" s="102"/>
      <c r="I29" s="104">
        <v>50726.09</v>
      </c>
      <c r="J29" s="104">
        <v>42162.27</v>
      </c>
    </row>
    <row r="30" spans="2:10" ht="15.75" customHeight="1">
      <c r="B30" s="100" t="s">
        <v>172</v>
      </c>
      <c r="C30" s="105" t="s">
        <v>173</v>
      </c>
      <c r="D30" s="183" t="s">
        <v>173</v>
      </c>
      <c r="E30" s="184"/>
      <c r="F30" s="184"/>
      <c r="G30" s="185"/>
      <c r="H30" s="102"/>
      <c r="I30" s="104" t="s">
        <v>22</v>
      </c>
      <c r="J30" s="104" t="s">
        <v>22</v>
      </c>
    </row>
    <row r="31" spans="2:10" ht="15.75" customHeight="1">
      <c r="B31" s="96" t="s">
        <v>57</v>
      </c>
      <c r="C31" s="97" t="s">
        <v>174</v>
      </c>
      <c r="D31" s="180" t="s">
        <v>174</v>
      </c>
      <c r="E31" s="181"/>
      <c r="F31" s="181"/>
      <c r="G31" s="182"/>
      <c r="H31" s="107" t="s">
        <v>175</v>
      </c>
      <c r="I31" s="99">
        <f>SUM(I32:I45)</f>
        <v>1724215.94</v>
      </c>
      <c r="J31" s="99">
        <f>SUM(J32:J45)</f>
        <v>1497699.6799999997</v>
      </c>
    </row>
    <row r="32" spans="2:10" ht="15.75" customHeight="1">
      <c r="B32" s="100" t="s">
        <v>18</v>
      </c>
      <c r="C32" s="101" t="s">
        <v>176</v>
      </c>
      <c r="D32" s="183" t="s">
        <v>177</v>
      </c>
      <c r="E32" s="184"/>
      <c r="F32" s="184"/>
      <c r="G32" s="185"/>
      <c r="H32" s="102"/>
      <c r="I32" s="104">
        <v>1462627.77</v>
      </c>
      <c r="J32" s="104">
        <v>1265430.3400000001</v>
      </c>
    </row>
    <row r="33" spans="2:10" ht="15.75" customHeight="1">
      <c r="B33" s="100" t="s">
        <v>31</v>
      </c>
      <c r="C33" s="101" t="s">
        <v>178</v>
      </c>
      <c r="D33" s="183" t="s">
        <v>179</v>
      </c>
      <c r="E33" s="184"/>
      <c r="F33" s="184"/>
      <c r="G33" s="185"/>
      <c r="H33" s="102"/>
      <c r="I33" s="104">
        <v>44784.27</v>
      </c>
      <c r="J33" s="104">
        <v>45763.69</v>
      </c>
    </row>
    <row r="34" spans="2:10" ht="15.75" customHeight="1">
      <c r="B34" s="100" t="s">
        <v>51</v>
      </c>
      <c r="C34" s="101" t="s">
        <v>180</v>
      </c>
      <c r="D34" s="183" t="s">
        <v>181</v>
      </c>
      <c r="E34" s="184"/>
      <c r="F34" s="184"/>
      <c r="G34" s="185"/>
      <c r="H34" s="102"/>
      <c r="I34" s="104">
        <v>38746.19</v>
      </c>
      <c r="J34" s="104">
        <v>40922.68</v>
      </c>
    </row>
    <row r="35" spans="2:10" ht="15.75" customHeight="1">
      <c r="B35" s="100" t="s">
        <v>53</v>
      </c>
      <c r="C35" s="101" t="s">
        <v>182</v>
      </c>
      <c r="D35" s="186" t="s">
        <v>183</v>
      </c>
      <c r="E35" s="187"/>
      <c r="F35" s="187"/>
      <c r="G35" s="188"/>
      <c r="H35" s="102"/>
      <c r="I35" s="104">
        <v>572.15</v>
      </c>
      <c r="J35" s="104">
        <v>37.21</v>
      </c>
    </row>
    <row r="36" spans="2:10" ht="15.75" customHeight="1">
      <c r="B36" s="100" t="s">
        <v>55</v>
      </c>
      <c r="C36" s="101" t="s">
        <v>184</v>
      </c>
      <c r="D36" s="186" t="s">
        <v>185</v>
      </c>
      <c r="E36" s="187"/>
      <c r="F36" s="187"/>
      <c r="G36" s="188"/>
      <c r="H36" s="102"/>
      <c r="I36" s="104">
        <v>21064.67</v>
      </c>
      <c r="J36" s="104">
        <v>12796.96</v>
      </c>
    </row>
    <row r="37" spans="2:10" ht="15.75" customHeight="1">
      <c r="B37" s="100" t="s">
        <v>186</v>
      </c>
      <c r="C37" s="101" t="s">
        <v>187</v>
      </c>
      <c r="D37" s="186" t="s">
        <v>188</v>
      </c>
      <c r="E37" s="187"/>
      <c r="F37" s="187"/>
      <c r="G37" s="188"/>
      <c r="H37" s="102"/>
      <c r="I37" s="104">
        <v>4229.84</v>
      </c>
      <c r="J37" s="104">
        <v>4770.13</v>
      </c>
    </row>
    <row r="38" spans="2:10" ht="15.75" customHeight="1">
      <c r="B38" s="100" t="s">
        <v>189</v>
      </c>
      <c r="C38" s="101" t="s">
        <v>190</v>
      </c>
      <c r="D38" s="186" t="s">
        <v>191</v>
      </c>
      <c r="E38" s="187"/>
      <c r="F38" s="187"/>
      <c r="G38" s="188"/>
      <c r="H38" s="102"/>
      <c r="I38" s="104">
        <v>5317.27</v>
      </c>
      <c r="J38" s="104">
        <v>1295.21</v>
      </c>
    </row>
    <row r="39" spans="2:10" ht="15.75" customHeight="1">
      <c r="B39" s="100" t="s">
        <v>192</v>
      </c>
      <c r="C39" s="101" t="s">
        <v>193</v>
      </c>
      <c r="D39" s="183" t="s">
        <v>193</v>
      </c>
      <c r="E39" s="184"/>
      <c r="F39" s="184"/>
      <c r="G39" s="185"/>
      <c r="H39" s="102"/>
      <c r="I39" s="104">
        <v>178.22</v>
      </c>
      <c r="J39" s="104" t="s">
        <v>22</v>
      </c>
    </row>
    <row r="40" spans="2:10" ht="15.75" customHeight="1">
      <c r="B40" s="100" t="s">
        <v>194</v>
      </c>
      <c r="C40" s="101" t="s">
        <v>195</v>
      </c>
      <c r="D40" s="186" t="s">
        <v>195</v>
      </c>
      <c r="E40" s="187"/>
      <c r="F40" s="187"/>
      <c r="G40" s="188"/>
      <c r="H40" s="102"/>
      <c r="I40" s="104">
        <v>126939.55</v>
      </c>
      <c r="J40" s="104">
        <v>109064.28</v>
      </c>
    </row>
    <row r="41" spans="2:10" ht="15.75" customHeight="1">
      <c r="B41" s="100" t="s">
        <v>196</v>
      </c>
      <c r="C41" s="101" t="s">
        <v>197</v>
      </c>
      <c r="D41" s="183" t="s">
        <v>198</v>
      </c>
      <c r="E41" s="184"/>
      <c r="F41" s="184"/>
      <c r="G41" s="185"/>
      <c r="H41" s="102"/>
      <c r="I41" s="104" t="s">
        <v>22</v>
      </c>
      <c r="J41" s="104" t="s">
        <v>22</v>
      </c>
    </row>
    <row r="42" spans="2:10" ht="15.75" customHeight="1">
      <c r="B42" s="100" t="s">
        <v>199</v>
      </c>
      <c r="C42" s="101" t="s">
        <v>200</v>
      </c>
      <c r="D42" s="183" t="s">
        <v>201</v>
      </c>
      <c r="E42" s="184"/>
      <c r="F42" s="184"/>
      <c r="G42" s="185"/>
      <c r="H42" s="102"/>
      <c r="I42" s="104">
        <v>0</v>
      </c>
      <c r="J42" s="104">
        <v>245.7</v>
      </c>
    </row>
    <row r="43" spans="2:10" ht="15.75" customHeight="1">
      <c r="B43" s="100" t="s">
        <v>202</v>
      </c>
      <c r="C43" s="101" t="s">
        <v>203</v>
      </c>
      <c r="D43" s="183" t="s">
        <v>204</v>
      </c>
      <c r="E43" s="184"/>
      <c r="F43" s="184"/>
      <c r="G43" s="185"/>
      <c r="H43" s="102"/>
      <c r="I43" s="104" t="s">
        <v>22</v>
      </c>
      <c r="J43" s="104" t="s">
        <v>22</v>
      </c>
    </row>
    <row r="44" spans="2:10" ht="15.75" customHeight="1">
      <c r="B44" s="100" t="s">
        <v>205</v>
      </c>
      <c r="C44" s="101" t="s">
        <v>206</v>
      </c>
      <c r="D44" s="183" t="s">
        <v>207</v>
      </c>
      <c r="E44" s="184"/>
      <c r="F44" s="184"/>
      <c r="G44" s="185"/>
      <c r="H44" s="102"/>
      <c r="I44" s="104">
        <v>19226.22</v>
      </c>
      <c r="J44" s="104">
        <v>17373.48</v>
      </c>
    </row>
    <row r="45" spans="2:10" ht="15.75" customHeight="1">
      <c r="B45" s="100" t="s">
        <v>208</v>
      </c>
      <c r="C45" s="101" t="s">
        <v>209</v>
      </c>
      <c r="D45" s="165" t="s">
        <v>210</v>
      </c>
      <c r="E45" s="166"/>
      <c r="F45" s="166"/>
      <c r="G45" s="167"/>
      <c r="H45" s="102"/>
      <c r="I45" s="104">
        <v>529.79</v>
      </c>
      <c r="J45" s="104" t="s">
        <v>22</v>
      </c>
    </row>
    <row r="46" spans="2:10" ht="15.75" customHeight="1">
      <c r="B46" s="97" t="s">
        <v>59</v>
      </c>
      <c r="C46" s="108" t="s">
        <v>211</v>
      </c>
      <c r="D46" s="171" t="s">
        <v>211</v>
      </c>
      <c r="E46" s="172"/>
      <c r="F46" s="172"/>
      <c r="G46" s="173"/>
      <c r="H46" s="98"/>
      <c r="I46" s="99">
        <f>I21-I31</f>
        <v>-1188.8600000001024</v>
      </c>
      <c r="J46" s="99">
        <f>J21-J31</f>
        <v>7555.0400000000373</v>
      </c>
    </row>
    <row r="47" spans="2:10" ht="15.75" customHeight="1">
      <c r="B47" s="97" t="s">
        <v>84</v>
      </c>
      <c r="C47" s="97" t="s">
        <v>212</v>
      </c>
      <c r="D47" s="174" t="s">
        <v>212</v>
      </c>
      <c r="E47" s="175"/>
      <c r="F47" s="175"/>
      <c r="G47" s="176"/>
      <c r="H47" s="109"/>
      <c r="I47" s="99">
        <f>IF(TYPE(I48)=1,I48,0)+IF(TYPE(I49)=1,I49,0)-IF(TYPE(I50)=1,I50,0)</f>
        <v>0</v>
      </c>
      <c r="J47" s="99">
        <f>IF(TYPE(J48)=1,J48,0)+IF(TYPE(J49)=1,J49,0)-IF(TYPE(J50)=1,J50,0)</f>
        <v>0</v>
      </c>
    </row>
    <row r="48" spans="2:10" ht="15.75" customHeight="1">
      <c r="B48" s="105" t="s">
        <v>213</v>
      </c>
      <c r="C48" s="101" t="s">
        <v>214</v>
      </c>
      <c r="D48" s="165" t="s">
        <v>215</v>
      </c>
      <c r="E48" s="166"/>
      <c r="F48" s="166"/>
      <c r="G48" s="167"/>
      <c r="H48" s="110"/>
      <c r="I48" s="103"/>
      <c r="J48" s="104"/>
    </row>
    <row r="49" spans="2:10" ht="15.75" customHeight="1">
      <c r="B49" s="105" t="s">
        <v>31</v>
      </c>
      <c r="C49" s="101" t="s">
        <v>216</v>
      </c>
      <c r="D49" s="165" t="s">
        <v>216</v>
      </c>
      <c r="E49" s="166"/>
      <c r="F49" s="166"/>
      <c r="G49" s="167"/>
      <c r="H49" s="110"/>
      <c r="I49" s="104"/>
      <c r="J49" s="104"/>
    </row>
    <row r="50" spans="2:10" ht="15.75" customHeight="1">
      <c r="B50" s="105" t="s">
        <v>217</v>
      </c>
      <c r="C50" s="101" t="s">
        <v>218</v>
      </c>
      <c r="D50" s="165" t="s">
        <v>219</v>
      </c>
      <c r="E50" s="166"/>
      <c r="F50" s="166"/>
      <c r="G50" s="167"/>
      <c r="H50" s="110"/>
      <c r="I50" s="104" t="s">
        <v>22</v>
      </c>
      <c r="J50" s="104" t="s">
        <v>22</v>
      </c>
    </row>
    <row r="51" spans="2:10" ht="15.75" customHeight="1">
      <c r="B51" s="97" t="s">
        <v>91</v>
      </c>
      <c r="C51" s="108" t="s">
        <v>220</v>
      </c>
      <c r="D51" s="171" t="s">
        <v>220</v>
      </c>
      <c r="E51" s="172"/>
      <c r="F51" s="172"/>
      <c r="G51" s="173"/>
      <c r="H51" s="109"/>
      <c r="I51" s="104" t="s">
        <v>22</v>
      </c>
      <c r="J51" s="104" t="s">
        <v>22</v>
      </c>
    </row>
    <row r="52" spans="2:10" ht="30" customHeight="1">
      <c r="B52" s="97" t="s">
        <v>118</v>
      </c>
      <c r="C52" s="108" t="s">
        <v>221</v>
      </c>
      <c r="D52" s="177" t="s">
        <v>221</v>
      </c>
      <c r="E52" s="178"/>
      <c r="F52" s="178"/>
      <c r="G52" s="179"/>
      <c r="H52" s="109"/>
      <c r="I52" s="104" t="s">
        <v>22</v>
      </c>
      <c r="J52" s="104" t="s">
        <v>22</v>
      </c>
    </row>
    <row r="53" spans="2:10" ht="15.75" customHeight="1">
      <c r="B53" s="97" t="s">
        <v>130</v>
      </c>
      <c r="C53" s="108" t="s">
        <v>222</v>
      </c>
      <c r="D53" s="171" t="s">
        <v>222</v>
      </c>
      <c r="E53" s="172"/>
      <c r="F53" s="172"/>
      <c r="G53" s="173"/>
      <c r="H53" s="109"/>
      <c r="I53" s="104" t="s">
        <v>22</v>
      </c>
      <c r="J53" s="104" t="s">
        <v>22</v>
      </c>
    </row>
    <row r="54" spans="2:10" ht="30" customHeight="1">
      <c r="B54" s="97" t="s">
        <v>223</v>
      </c>
      <c r="C54" s="97" t="s">
        <v>224</v>
      </c>
      <c r="D54" s="180" t="s">
        <v>224</v>
      </c>
      <c r="E54" s="181"/>
      <c r="F54" s="181"/>
      <c r="G54" s="182"/>
      <c r="H54" s="109"/>
      <c r="I54" s="99">
        <f>SUM(I46,I47,I51,I52,I53)</f>
        <v>-1188.8600000001024</v>
      </c>
      <c r="J54" s="99">
        <f>SUM(J46,J47,J51,J52,J53)</f>
        <v>7555.0400000000373</v>
      </c>
    </row>
    <row r="55" spans="2:10" ht="15.75" customHeight="1">
      <c r="B55" s="97" t="s">
        <v>18</v>
      </c>
      <c r="C55" s="97" t="s">
        <v>225</v>
      </c>
      <c r="D55" s="174" t="s">
        <v>225</v>
      </c>
      <c r="E55" s="175"/>
      <c r="F55" s="175"/>
      <c r="G55" s="176"/>
      <c r="H55" s="109"/>
      <c r="I55" s="104" t="s">
        <v>22</v>
      </c>
      <c r="J55" s="104" t="s">
        <v>22</v>
      </c>
    </row>
    <row r="56" spans="2:10" ht="15.75" customHeight="1">
      <c r="B56" s="97" t="s">
        <v>226</v>
      </c>
      <c r="C56" s="108" t="s">
        <v>227</v>
      </c>
      <c r="D56" s="171" t="s">
        <v>227</v>
      </c>
      <c r="E56" s="172"/>
      <c r="F56" s="172"/>
      <c r="G56" s="173"/>
      <c r="H56" s="109"/>
      <c r="I56" s="99">
        <f>SUM(I54,I55)</f>
        <v>-1188.8600000001024</v>
      </c>
      <c r="J56" s="99">
        <f>SUM(J54,J55)</f>
        <v>7555.0400000000373</v>
      </c>
    </row>
    <row r="57" spans="2:10" ht="15.75" customHeight="1">
      <c r="B57" s="105" t="s">
        <v>18</v>
      </c>
      <c r="C57" s="101" t="s">
        <v>228</v>
      </c>
      <c r="D57" s="165" t="s">
        <v>228</v>
      </c>
      <c r="E57" s="166"/>
      <c r="F57" s="166"/>
      <c r="G57" s="167"/>
      <c r="H57" s="110"/>
      <c r="I57" s="103"/>
      <c r="J57" s="103"/>
    </row>
    <row r="58" spans="2:10" ht="15.75" customHeight="1">
      <c r="B58" s="105" t="s">
        <v>31</v>
      </c>
      <c r="C58" s="101" t="s">
        <v>229</v>
      </c>
      <c r="D58" s="165" t="s">
        <v>229</v>
      </c>
      <c r="E58" s="166"/>
      <c r="F58" s="166"/>
      <c r="G58" s="167"/>
      <c r="H58" s="110"/>
      <c r="I58" s="103"/>
      <c r="J58" s="103"/>
    </row>
    <row r="59" spans="2:10">
      <c r="B59" s="111"/>
      <c r="C59" s="111"/>
      <c r="D59" s="111"/>
      <c r="E59" s="111"/>
    </row>
    <row r="60" spans="2:10" ht="15.75" customHeight="1">
      <c r="B60" s="168" t="s">
        <v>230</v>
      </c>
      <c r="C60" s="168"/>
      <c r="D60" s="168"/>
      <c r="E60" s="168"/>
      <c r="F60" s="168"/>
      <c r="G60" s="168"/>
      <c r="H60" s="112"/>
      <c r="I60" s="169" t="s">
        <v>231</v>
      </c>
      <c r="J60" s="170"/>
    </row>
    <row r="61" spans="2:10" s="93" customFormat="1" ht="18.75" customHeight="1">
      <c r="B61" s="163" t="s">
        <v>232</v>
      </c>
      <c r="C61" s="163"/>
      <c r="D61" s="163"/>
      <c r="E61" s="163"/>
      <c r="F61" s="163"/>
      <c r="G61" s="163"/>
      <c r="H61" s="113" t="s">
        <v>134</v>
      </c>
      <c r="I61" s="164" t="s">
        <v>135</v>
      </c>
      <c r="J61" s="164"/>
    </row>
    <row r="62" spans="2:10" s="93" customFormat="1" ht="10.5" customHeight="1">
      <c r="B62" s="114"/>
      <c r="C62" s="114"/>
      <c r="D62" s="114"/>
      <c r="E62" s="114"/>
      <c r="F62" s="114"/>
      <c r="G62" s="114"/>
      <c r="H62" s="114"/>
      <c r="I62" s="115"/>
      <c r="J62" s="115"/>
    </row>
    <row r="63" spans="2:10" s="93" customFormat="1" ht="25.5" customHeight="1">
      <c r="B63" s="168" t="s">
        <v>233</v>
      </c>
      <c r="C63" s="168"/>
      <c r="D63" s="168"/>
      <c r="E63" s="168"/>
      <c r="F63" s="168"/>
      <c r="G63" s="168"/>
      <c r="H63" s="116"/>
      <c r="I63" s="169" t="s">
        <v>234</v>
      </c>
      <c r="J63" s="170"/>
    </row>
    <row r="64" spans="2:10" s="93" customFormat="1" ht="13.5" customHeight="1">
      <c r="B64" s="163" t="s">
        <v>235</v>
      </c>
      <c r="C64" s="163"/>
      <c r="D64" s="163"/>
      <c r="E64" s="163"/>
      <c r="F64" s="163"/>
      <c r="G64" s="163"/>
      <c r="H64" s="113" t="s">
        <v>236</v>
      </c>
      <c r="I64" s="164" t="s">
        <v>135</v>
      </c>
      <c r="J64" s="164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70866141732283472" right="0.70866141732283472" top="0.19685039370078741" bottom="0.19685039370078741" header="0.31496062992125984" footer="0.31496062992125984"/>
  <pageSetup paperSize="9" scale="7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BC19-DC1D-4DC0-A97A-880786355DD2}">
  <sheetPr>
    <pageSetUpPr fitToPage="1"/>
  </sheetPr>
  <dimension ref="A1:O31"/>
  <sheetViews>
    <sheetView topLeftCell="A16" workbookViewId="0">
      <selection activeCell="O8" sqref="O8"/>
    </sheetView>
  </sheetViews>
  <sheetFormatPr defaultRowHeight="15"/>
  <cols>
    <col min="1" max="1" width="9.140625" style="90"/>
    <col min="2" max="2" width="6" style="117" customWidth="1"/>
    <col min="3" max="3" width="32.85546875" style="90" customWidth="1"/>
    <col min="4" max="11" width="15.7109375" style="90" customWidth="1"/>
    <col min="12" max="12" width="13.140625" style="90" customWidth="1"/>
    <col min="13" max="14" width="15.7109375" style="90" customWidth="1"/>
    <col min="15" max="15" width="20.28515625" style="90" customWidth="1"/>
    <col min="16" max="16384" width="9.140625" style="90"/>
  </cols>
  <sheetData>
    <row r="1" spans="2:15">
      <c r="B1" s="206" t="s">
        <v>0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2:15">
      <c r="J2" s="90" t="s">
        <v>237</v>
      </c>
    </row>
    <row r="3" spans="2:15">
      <c r="J3" s="90" t="s">
        <v>238</v>
      </c>
    </row>
    <row r="5" spans="2:15">
      <c r="B5" s="205" t="s">
        <v>239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2:15">
      <c r="B6" s="205" t="s">
        <v>240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</row>
    <row r="8" spans="2:15">
      <c r="B8" s="205" t="s">
        <v>277</v>
      </c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</row>
    <row r="10" spans="2:15">
      <c r="B10" s="205" t="s">
        <v>241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</row>
    <row r="11" spans="2:15">
      <c r="H11" s="133">
        <v>45107</v>
      </c>
    </row>
    <row r="12" spans="2:15">
      <c r="B12" s="207" t="s">
        <v>11</v>
      </c>
      <c r="C12" s="207" t="s">
        <v>242</v>
      </c>
      <c r="D12" s="207" t="s">
        <v>243</v>
      </c>
      <c r="E12" s="209" t="s">
        <v>244</v>
      </c>
      <c r="F12" s="210"/>
      <c r="G12" s="210"/>
      <c r="H12" s="210"/>
      <c r="I12" s="210"/>
      <c r="J12" s="210"/>
      <c r="K12" s="210"/>
      <c r="L12" s="210"/>
      <c r="M12" s="211"/>
      <c r="N12" s="207" t="s">
        <v>245</v>
      </c>
    </row>
    <row r="13" spans="2:15" ht="114">
      <c r="B13" s="208"/>
      <c r="C13" s="208"/>
      <c r="D13" s="208"/>
      <c r="E13" s="118" t="s">
        <v>246</v>
      </c>
      <c r="F13" s="118" t="s">
        <v>247</v>
      </c>
      <c r="G13" s="118" t="s">
        <v>248</v>
      </c>
      <c r="H13" s="118" t="s">
        <v>249</v>
      </c>
      <c r="I13" s="118" t="s">
        <v>250</v>
      </c>
      <c r="J13" s="119" t="s">
        <v>251</v>
      </c>
      <c r="K13" s="118" t="s">
        <v>252</v>
      </c>
      <c r="L13" s="118" t="s">
        <v>253</v>
      </c>
      <c r="M13" s="120" t="s">
        <v>254</v>
      </c>
      <c r="N13" s="208"/>
    </row>
    <row r="14" spans="2:15">
      <c r="B14" s="121">
        <v>1</v>
      </c>
      <c r="C14" s="121">
        <v>2</v>
      </c>
      <c r="D14" s="121">
        <v>3</v>
      </c>
      <c r="E14" s="121">
        <v>4</v>
      </c>
      <c r="F14" s="121">
        <v>5</v>
      </c>
      <c r="G14" s="121">
        <v>6</v>
      </c>
      <c r="H14" s="121">
        <v>7</v>
      </c>
      <c r="I14" s="121">
        <v>8</v>
      </c>
      <c r="J14" s="121">
        <v>9</v>
      </c>
      <c r="K14" s="121">
        <v>10</v>
      </c>
      <c r="L14" s="122" t="s">
        <v>255</v>
      </c>
      <c r="M14" s="121">
        <v>12</v>
      </c>
      <c r="N14" s="121">
        <v>13</v>
      </c>
    </row>
    <row r="15" spans="2:15" ht="71.25">
      <c r="B15" s="123" t="s">
        <v>256</v>
      </c>
      <c r="C15" s="124" t="s">
        <v>257</v>
      </c>
      <c r="D15" s="125">
        <f t="shared" ref="D15:M15" si="0">SUM(D16:D17)</f>
        <v>228555.74</v>
      </c>
      <c r="E15" s="125">
        <f t="shared" si="0"/>
        <v>833883.69</v>
      </c>
      <c r="F15" s="125">
        <f t="shared" si="0"/>
        <v>0</v>
      </c>
      <c r="G15" s="125">
        <f t="shared" si="0"/>
        <v>48.99</v>
      </c>
      <c r="H15" s="125">
        <f t="shared" si="0"/>
        <v>0</v>
      </c>
      <c r="I15" s="125">
        <f t="shared" si="0"/>
        <v>0</v>
      </c>
      <c r="J15" s="125">
        <f t="shared" si="0"/>
        <v>-846404.75</v>
      </c>
      <c r="K15" s="125">
        <f t="shared" si="0"/>
        <v>0</v>
      </c>
      <c r="L15" s="125">
        <f t="shared" si="0"/>
        <v>0</v>
      </c>
      <c r="M15" s="125">
        <f t="shared" si="0"/>
        <v>0</v>
      </c>
      <c r="N15" s="125">
        <f t="shared" ref="N15:N27" si="1">SUM(D15:M15)</f>
        <v>216083.66999999993</v>
      </c>
      <c r="O15" s="126"/>
    </row>
    <row r="16" spans="2:15" ht="15.75">
      <c r="B16" s="127" t="s">
        <v>258</v>
      </c>
      <c r="C16" s="128" t="s">
        <v>259</v>
      </c>
      <c r="D16" s="129">
        <v>226803.25</v>
      </c>
      <c r="E16" s="129"/>
      <c r="F16" s="129">
        <v>65998.11</v>
      </c>
      <c r="G16" s="129">
        <v>48.99</v>
      </c>
      <c r="H16" s="129" t="s">
        <v>22</v>
      </c>
      <c r="I16" s="129" t="s">
        <v>22</v>
      </c>
      <c r="J16" s="129">
        <v>-77081.509999999995</v>
      </c>
      <c r="K16" s="129" t="s">
        <v>22</v>
      </c>
      <c r="L16" s="129" t="s">
        <v>22</v>
      </c>
      <c r="M16" s="129">
        <v>0</v>
      </c>
      <c r="N16" s="129">
        <f t="shared" si="1"/>
        <v>215768.83999999997</v>
      </c>
      <c r="O16" s="130"/>
    </row>
    <row r="17" spans="1:15" ht="15.75">
      <c r="B17" s="127" t="s">
        <v>260</v>
      </c>
      <c r="C17" s="128" t="s">
        <v>261</v>
      </c>
      <c r="D17" s="129">
        <v>1752.49</v>
      </c>
      <c r="E17" s="129">
        <v>833883.69</v>
      </c>
      <c r="F17" s="129">
        <v>-65998.11</v>
      </c>
      <c r="G17" s="129" t="s">
        <v>22</v>
      </c>
      <c r="H17" s="129" t="s">
        <v>22</v>
      </c>
      <c r="I17" s="129" t="s">
        <v>22</v>
      </c>
      <c r="J17" s="129">
        <v>-769323.24</v>
      </c>
      <c r="K17" s="129" t="s">
        <v>22</v>
      </c>
      <c r="L17" s="129" t="s">
        <v>22</v>
      </c>
      <c r="M17" s="129">
        <v>0</v>
      </c>
      <c r="N17" s="129">
        <f t="shared" si="1"/>
        <v>314.82999999995809</v>
      </c>
      <c r="O17" s="126"/>
    </row>
    <row r="18" spans="1:15" ht="85.5">
      <c r="B18" s="123" t="s">
        <v>262</v>
      </c>
      <c r="C18" s="124" t="s">
        <v>263</v>
      </c>
      <c r="D18" s="125">
        <f t="shared" ref="D18:M18" si="2">SUM(D19:D20)</f>
        <v>741566.74</v>
      </c>
      <c r="E18" s="125">
        <f t="shared" si="2"/>
        <v>377545.54</v>
      </c>
      <c r="F18" s="125">
        <f t="shared" si="2"/>
        <v>0</v>
      </c>
      <c r="G18" s="125">
        <f t="shared" si="2"/>
        <v>71.53</v>
      </c>
      <c r="H18" s="125">
        <f t="shared" si="2"/>
        <v>0</v>
      </c>
      <c r="I18" s="125">
        <f t="shared" si="2"/>
        <v>0</v>
      </c>
      <c r="J18" s="125">
        <f t="shared" si="2"/>
        <v>-379400.57</v>
      </c>
      <c r="K18" s="125">
        <f t="shared" si="2"/>
        <v>0</v>
      </c>
      <c r="L18" s="125">
        <f t="shared" si="2"/>
        <v>-14.22</v>
      </c>
      <c r="M18" s="125">
        <f t="shared" si="2"/>
        <v>0</v>
      </c>
      <c r="N18" s="125">
        <f t="shared" si="1"/>
        <v>739769.02</v>
      </c>
      <c r="O18" s="126"/>
    </row>
    <row r="19" spans="1:15" ht="15.75">
      <c r="B19" s="127" t="s">
        <v>264</v>
      </c>
      <c r="C19" s="128" t="s">
        <v>259</v>
      </c>
      <c r="D19" s="129">
        <v>741488.79</v>
      </c>
      <c r="E19" s="129">
        <v>25157.79</v>
      </c>
      <c r="F19" s="129">
        <v>3223.78</v>
      </c>
      <c r="G19" s="129">
        <v>71.53</v>
      </c>
      <c r="H19" s="129" t="s">
        <v>22</v>
      </c>
      <c r="I19" s="129" t="s">
        <v>22</v>
      </c>
      <c r="J19" s="129">
        <v>-33209.300000000003</v>
      </c>
      <c r="K19" s="129" t="s">
        <v>22</v>
      </c>
      <c r="L19" s="129">
        <v>-14.22</v>
      </c>
      <c r="M19" s="129">
        <v>0</v>
      </c>
      <c r="N19" s="129">
        <f t="shared" si="1"/>
        <v>736718.37000000011</v>
      </c>
      <c r="O19" s="126"/>
    </row>
    <row r="20" spans="1:15" ht="15.75">
      <c r="B20" s="127" t="s">
        <v>265</v>
      </c>
      <c r="C20" s="128" t="s">
        <v>261</v>
      </c>
      <c r="D20" s="129">
        <v>77.95</v>
      </c>
      <c r="E20" s="129">
        <v>352387.75</v>
      </c>
      <c r="F20" s="129">
        <v>-3223.78</v>
      </c>
      <c r="G20" s="129" t="s">
        <v>22</v>
      </c>
      <c r="H20" s="129" t="s">
        <v>22</v>
      </c>
      <c r="I20" s="129" t="s">
        <v>22</v>
      </c>
      <c r="J20" s="129">
        <v>-346191.27</v>
      </c>
      <c r="K20" s="129" t="s">
        <v>22</v>
      </c>
      <c r="L20" s="129" t="s">
        <v>22</v>
      </c>
      <c r="M20" s="129">
        <v>0</v>
      </c>
      <c r="N20" s="129">
        <f t="shared" si="1"/>
        <v>3050.6499999999651</v>
      </c>
      <c r="O20" s="126"/>
    </row>
    <row r="21" spans="1:15" ht="114">
      <c r="B21" s="123" t="s">
        <v>266</v>
      </c>
      <c r="C21" s="124" t="s">
        <v>267</v>
      </c>
      <c r="D21" s="125">
        <f t="shared" ref="D21:M21" si="3">SUM(D22:D23)</f>
        <v>316146.82</v>
      </c>
      <c r="E21" s="125">
        <f t="shared" si="3"/>
        <v>5726.96</v>
      </c>
      <c r="F21" s="125">
        <f t="shared" si="3"/>
        <v>0</v>
      </c>
      <c r="G21" s="125">
        <f t="shared" si="3"/>
        <v>0</v>
      </c>
      <c r="H21" s="125">
        <f t="shared" si="3"/>
        <v>0</v>
      </c>
      <c r="I21" s="125">
        <f t="shared" si="3"/>
        <v>0</v>
      </c>
      <c r="J21" s="125">
        <f t="shared" si="3"/>
        <v>-18058.71</v>
      </c>
      <c r="K21" s="125">
        <f t="shared" si="3"/>
        <v>0</v>
      </c>
      <c r="L21" s="125">
        <f t="shared" si="3"/>
        <v>0</v>
      </c>
      <c r="M21" s="125">
        <f t="shared" si="3"/>
        <v>0</v>
      </c>
      <c r="N21" s="125">
        <f t="shared" si="1"/>
        <v>303815.07</v>
      </c>
      <c r="O21" s="126"/>
    </row>
    <row r="22" spans="1:15" ht="15.75">
      <c r="B22" s="127" t="s">
        <v>268</v>
      </c>
      <c r="C22" s="128" t="s">
        <v>259</v>
      </c>
      <c r="D22" s="129">
        <v>316146.82</v>
      </c>
      <c r="E22" s="129" t="s">
        <v>22</v>
      </c>
      <c r="F22" s="129" t="s">
        <v>22</v>
      </c>
      <c r="G22" s="129" t="s">
        <v>22</v>
      </c>
      <c r="H22" s="129" t="s">
        <v>22</v>
      </c>
      <c r="I22" s="129" t="s">
        <v>22</v>
      </c>
      <c r="J22" s="129">
        <v>-12331.75</v>
      </c>
      <c r="K22" s="129" t="s">
        <v>22</v>
      </c>
      <c r="L22" s="129" t="s">
        <v>22</v>
      </c>
      <c r="M22" s="129" t="s">
        <v>22</v>
      </c>
      <c r="N22" s="129">
        <f t="shared" si="1"/>
        <v>303815.07</v>
      </c>
      <c r="O22" s="126"/>
    </row>
    <row r="23" spans="1:15" ht="21.75" customHeight="1">
      <c r="B23" s="127" t="s">
        <v>269</v>
      </c>
      <c r="C23" s="128" t="s">
        <v>261</v>
      </c>
      <c r="D23" s="129">
        <v>0</v>
      </c>
      <c r="E23" s="129">
        <v>5726.96</v>
      </c>
      <c r="F23" s="129" t="s">
        <v>22</v>
      </c>
      <c r="G23" s="129" t="s">
        <v>22</v>
      </c>
      <c r="H23" s="129" t="s">
        <v>22</v>
      </c>
      <c r="I23" s="129" t="s">
        <v>22</v>
      </c>
      <c r="J23" s="129">
        <v>-5726.96</v>
      </c>
      <c r="K23" s="129" t="s">
        <v>22</v>
      </c>
      <c r="L23" s="129" t="s">
        <v>22</v>
      </c>
      <c r="M23" s="129" t="s">
        <v>22</v>
      </c>
      <c r="N23" s="129">
        <f t="shared" si="1"/>
        <v>0</v>
      </c>
      <c r="O23" s="126"/>
    </row>
    <row r="24" spans="1:15" ht="15.75">
      <c r="B24" s="123" t="s">
        <v>270</v>
      </c>
      <c r="C24" s="124" t="s">
        <v>271</v>
      </c>
      <c r="D24" s="125">
        <f t="shared" ref="D24:M24" si="4">SUM(D25:D26)</f>
        <v>33353.89</v>
      </c>
      <c r="E24" s="125">
        <f t="shared" si="4"/>
        <v>1700.47</v>
      </c>
      <c r="F24" s="125">
        <f t="shared" si="4"/>
        <v>0</v>
      </c>
      <c r="G24" s="125">
        <f t="shared" si="4"/>
        <v>5843.03</v>
      </c>
      <c r="H24" s="125">
        <f t="shared" si="4"/>
        <v>0</v>
      </c>
      <c r="I24" s="125">
        <f t="shared" si="4"/>
        <v>0</v>
      </c>
      <c r="J24" s="125">
        <f t="shared" si="4"/>
        <v>-17045.89</v>
      </c>
      <c r="K24" s="125">
        <f t="shared" si="4"/>
        <v>0</v>
      </c>
      <c r="L24" s="125">
        <f t="shared" si="4"/>
        <v>0</v>
      </c>
      <c r="M24" s="125">
        <f t="shared" si="4"/>
        <v>0</v>
      </c>
      <c r="N24" s="125">
        <f t="shared" si="1"/>
        <v>23851.5</v>
      </c>
      <c r="O24" s="126"/>
    </row>
    <row r="25" spans="1:15" ht="21" customHeight="1">
      <c r="B25" s="127" t="s">
        <v>272</v>
      </c>
      <c r="C25" s="128" t="s">
        <v>259</v>
      </c>
      <c r="D25" s="129">
        <v>12658.6</v>
      </c>
      <c r="E25" s="129"/>
      <c r="F25" s="129">
        <v>11960.55</v>
      </c>
      <c r="G25" s="129">
        <v>5843.03</v>
      </c>
      <c r="H25" s="129" t="s">
        <v>22</v>
      </c>
      <c r="I25" s="129" t="s">
        <v>22</v>
      </c>
      <c r="J25" s="129">
        <v>-14457.53</v>
      </c>
      <c r="K25" s="129" t="s">
        <v>22</v>
      </c>
      <c r="L25" s="129" t="s">
        <v>22</v>
      </c>
      <c r="M25" s="129" t="s">
        <v>22</v>
      </c>
      <c r="N25" s="129">
        <f t="shared" si="1"/>
        <v>16004.65</v>
      </c>
      <c r="O25" s="126"/>
    </row>
    <row r="26" spans="1:15" ht="21.75" customHeight="1">
      <c r="B26" s="127" t="s">
        <v>273</v>
      </c>
      <c r="C26" s="128" t="s">
        <v>261</v>
      </c>
      <c r="D26" s="129">
        <v>20695.29</v>
      </c>
      <c r="E26" s="129">
        <v>1700.47</v>
      </c>
      <c r="F26" s="129">
        <v>-11960.55</v>
      </c>
      <c r="G26" s="129" t="s">
        <v>22</v>
      </c>
      <c r="H26" s="129" t="s">
        <v>22</v>
      </c>
      <c r="I26" s="129" t="s">
        <v>22</v>
      </c>
      <c r="J26" s="129">
        <v>-2588.36</v>
      </c>
      <c r="K26" s="129" t="s">
        <v>22</v>
      </c>
      <c r="L26" s="129" t="s">
        <v>22</v>
      </c>
      <c r="M26" s="129" t="s">
        <v>22</v>
      </c>
      <c r="N26" s="129">
        <f t="shared" si="1"/>
        <v>7846.8500000000022</v>
      </c>
      <c r="O26" s="126"/>
    </row>
    <row r="27" spans="1:15" ht="39.75" customHeight="1">
      <c r="B27" s="123" t="s">
        <v>274</v>
      </c>
      <c r="C27" s="124" t="s">
        <v>275</v>
      </c>
      <c r="D27" s="125">
        <f t="shared" ref="D27:M27" si="5">SUM(D15,D18,D21,D24)</f>
        <v>1319623.19</v>
      </c>
      <c r="E27" s="125">
        <f t="shared" si="5"/>
        <v>1218856.6599999999</v>
      </c>
      <c r="F27" s="125">
        <f t="shared" si="5"/>
        <v>0</v>
      </c>
      <c r="G27" s="125">
        <f t="shared" si="5"/>
        <v>5963.55</v>
      </c>
      <c r="H27" s="125">
        <f t="shared" si="5"/>
        <v>0</v>
      </c>
      <c r="I27" s="125">
        <f t="shared" si="5"/>
        <v>0</v>
      </c>
      <c r="J27" s="125">
        <f t="shared" si="5"/>
        <v>-1260909.92</v>
      </c>
      <c r="K27" s="125">
        <f t="shared" si="5"/>
        <v>0</v>
      </c>
      <c r="L27" s="125">
        <f t="shared" si="5"/>
        <v>-14.22</v>
      </c>
      <c r="M27" s="125">
        <f t="shared" si="5"/>
        <v>0</v>
      </c>
      <c r="N27" s="125">
        <f t="shared" si="1"/>
        <v>1283519.2599999995</v>
      </c>
      <c r="O27" s="126"/>
    </row>
    <row r="28" spans="1:15">
      <c r="B28" s="203" t="s">
        <v>276</v>
      </c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</row>
    <row r="29" spans="1:15" customFormat="1" ht="15" customHeight="1">
      <c r="A29" s="131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</row>
    <row r="30" spans="1:15" customFormat="1" ht="15" customHeight="1">
      <c r="A30" s="131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</row>
    <row r="31" spans="1:15" s="6" customFormat="1" ht="12.75" customHeight="1">
      <c r="A31" s="131"/>
    </row>
  </sheetData>
  <mergeCells count="11">
    <mergeCell ref="B28:N30"/>
    <mergeCell ref="B8:N8"/>
    <mergeCell ref="B1:N1"/>
    <mergeCell ref="B5:N5"/>
    <mergeCell ref="B6:N6"/>
    <mergeCell ref="B10:N10"/>
    <mergeCell ref="B12:B13"/>
    <mergeCell ref="C12:C13"/>
    <mergeCell ref="D12:D13"/>
    <mergeCell ref="E12:M12"/>
    <mergeCell ref="N12:N13"/>
  </mergeCells>
  <pageMargins left="0.70866141732283472" right="0.70866141732283472" top="0.55118110236220474" bottom="0.55118110236220474" header="0.31496062992125984" footer="0.31496062992125984"/>
  <pageSetup paperSize="9" scale="5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FS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Renata Kuprienė</cp:lastModifiedBy>
  <cp:lastPrinted>2023-07-31T10:10:48Z</cp:lastPrinted>
  <dcterms:created xsi:type="dcterms:W3CDTF">2009-07-20T14:30:53Z</dcterms:created>
  <dcterms:modified xsi:type="dcterms:W3CDTF">2023-07-31T10:10:56Z</dcterms:modified>
</cp:coreProperties>
</file>