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ria\Desktop\KRANTAS\Balansai\"/>
    </mc:Choice>
  </mc:AlternateContent>
  <xr:revisionPtr revIDLastSave="0" documentId="13_ncr:1_{AA589ED9-F979-4A0E-8EA6-6DD889269140}" xr6:coauthVersionLast="47" xr6:coauthVersionMax="47" xr10:uidLastSave="{00000000-0000-0000-0000-000000000000}"/>
  <bookViews>
    <workbookView xWindow="-28920" yWindow="-120" windowWidth="29040" windowHeight="15840" activeTab="1" xr2:uid="{B6E9234F-D01D-4D7A-BAA5-D4B4B3150EDC}"/>
  </bookViews>
  <sheets>
    <sheet name="VRA" sheetId="3" r:id="rId1"/>
    <sheet name="FBA" sheetId="1" r:id="rId2"/>
    <sheet name="20 VSAFA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" l="1"/>
  <c r="M26" i="2"/>
  <c r="L25" i="2"/>
  <c r="K25" i="2"/>
  <c r="J25" i="2"/>
  <c r="I25" i="2"/>
  <c r="H25" i="2"/>
  <c r="G25" i="2"/>
  <c r="F25" i="2"/>
  <c r="E25" i="2"/>
  <c r="D25" i="2"/>
  <c r="C25" i="2"/>
  <c r="M24" i="2"/>
  <c r="M23" i="2"/>
  <c r="L22" i="2"/>
  <c r="K22" i="2"/>
  <c r="J22" i="2"/>
  <c r="I22" i="2"/>
  <c r="H22" i="2"/>
  <c r="G22" i="2"/>
  <c r="F22" i="2"/>
  <c r="E22" i="2"/>
  <c r="D22" i="2"/>
  <c r="C22" i="2"/>
  <c r="M21" i="2"/>
  <c r="M20" i="2"/>
  <c r="L19" i="2"/>
  <c r="K19" i="2"/>
  <c r="J19" i="2"/>
  <c r="I19" i="2"/>
  <c r="H19" i="2"/>
  <c r="G19" i="2"/>
  <c r="F19" i="2"/>
  <c r="E19" i="2"/>
  <c r="D19" i="2"/>
  <c r="C19" i="2"/>
  <c r="M18" i="2"/>
  <c r="M17" i="2"/>
  <c r="L16" i="2"/>
  <c r="L28" i="2" s="1"/>
  <c r="K16" i="2"/>
  <c r="K28" i="2" s="1"/>
  <c r="J16" i="2"/>
  <c r="J28" i="2" s="1"/>
  <c r="I16" i="2"/>
  <c r="I28" i="2" s="1"/>
  <c r="H16" i="2"/>
  <c r="H28" i="2" s="1"/>
  <c r="G16" i="2"/>
  <c r="F16" i="2"/>
  <c r="F28" i="2" s="1"/>
  <c r="E16" i="2"/>
  <c r="D16" i="2"/>
  <c r="D28" i="2" s="1"/>
  <c r="C16" i="2"/>
  <c r="J47" i="3"/>
  <c r="I47" i="3"/>
  <c r="J31" i="3"/>
  <c r="I31" i="3"/>
  <c r="J28" i="3"/>
  <c r="I28" i="3"/>
  <c r="I21" i="3" s="1"/>
  <c r="I46" i="3" s="1"/>
  <c r="I54" i="3" s="1"/>
  <c r="I56" i="3" s="1"/>
  <c r="J22" i="3"/>
  <c r="I22" i="3"/>
  <c r="J21" i="3"/>
  <c r="J46" i="3" s="1"/>
  <c r="J54" i="3" s="1"/>
  <c r="J56" i="3" s="1"/>
  <c r="H90" i="1"/>
  <c r="G90" i="1"/>
  <c r="H86" i="1"/>
  <c r="H84" i="1" s="1"/>
  <c r="G86" i="1"/>
  <c r="G84" i="1" s="1"/>
  <c r="H75" i="1"/>
  <c r="G75" i="1"/>
  <c r="H69" i="1"/>
  <c r="G69" i="1"/>
  <c r="G64" i="1" s="1"/>
  <c r="G94" i="1" s="1"/>
  <c r="H65" i="1"/>
  <c r="G65" i="1"/>
  <c r="H59" i="1"/>
  <c r="G59" i="1"/>
  <c r="H49" i="1"/>
  <c r="G49" i="1"/>
  <c r="H42" i="1"/>
  <c r="H41" i="1" s="1"/>
  <c r="G42" i="1"/>
  <c r="G41" i="1" s="1"/>
  <c r="H27" i="1"/>
  <c r="G27" i="1"/>
  <c r="H21" i="1"/>
  <c r="H20" i="1" s="1"/>
  <c r="H58" i="1" s="1"/>
  <c r="G21" i="1"/>
  <c r="E28" i="2" l="1"/>
  <c r="G28" i="2"/>
  <c r="M16" i="2"/>
  <c r="M25" i="2"/>
  <c r="C28" i="2"/>
  <c r="M19" i="2"/>
  <c r="M22" i="2"/>
  <c r="M28" i="2"/>
  <c r="H64" i="1"/>
  <c r="H94" i="1"/>
  <c r="G20" i="1"/>
  <c r="G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7E647B66-1B05-4E8D-9B5E-F811BF790329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864BBF66-0354-4756-A928-153CD22D19D5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D4286681-3D9D-403E-9C7C-189F4BC3A2CB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F2ABCBF-8A08-4AD0-9A8A-1514CBB72E5C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A08FA570-6996-4FBD-87E2-8773DFD4E6CF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4A5FBFE0-F1E2-4622-BBF9-5ACDEE8C0497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EE50CAD9-769A-4D6D-9C2E-73A9AC1D2DF4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9C33FB03-20CB-40C0-A5B5-5A235C2CCD6C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5FBE416-A9FC-4A5E-B1C7-FD81786F4EC3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A6674BB9-79FA-4E62-813A-CCF34964BC48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D84EAF9-E54D-448C-8E0F-C8BF1F341865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53138323-1BB9-4675-AA2D-C177EBFFC62A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D77D708C-24A5-40ED-9AF4-5B96E7404A57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C2BF161-69A1-411A-B17A-3682171D35AC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7C7F29C-DC58-4BDE-8D51-FC01EC5CCFE6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D078289F-F7E5-4DE6-95EF-878B8142CDFF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8DC09B92-B92D-4A0A-82E0-8A24641ACDD2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76797504-E48E-4377-AB92-837E0D7AA8FA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38F073D9-6238-4A14-8959-D6C5861E0ECD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A94369A3-9E3F-437D-A8D7-8D883D25EB13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3A05778F-FE49-4302-8287-83AE82E14642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C1978FAA-5E23-4BFC-B81C-1B74EA9B3FCD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2BA6DFD5-C286-4658-8F44-51CA0DC9CB8A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A8C1A5FF-1D22-4952-BA2E-B8B37E01356C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4704CCBD-71C4-4C8A-BDF3-4F9F3CBAC47D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DD8188F3-5EF5-42C6-AFE9-C49517A5AC7D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B33EED4-FC75-4107-899B-BD5322BD1D48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C17" authorId="0" shapeId="0" xr:uid="{61A0420A-F3E9-455E-9C5E-8AD5C9B52B8E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7" authorId="0" shapeId="0" xr:uid="{717F4EED-4ACF-4383-875E-F36F10468A1A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7" authorId="0" shapeId="0" xr:uid="{68C8698B-4965-4A66-86C7-B0C966701F91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7" authorId="0" shapeId="0" xr:uid="{D4A6078F-8423-4D80-9469-597F77167BE8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7" authorId="0" shapeId="0" xr:uid="{D83E08A1-DC2D-419C-9DAC-E5BD8E6068F8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7" authorId="0" shapeId="0" xr:uid="{25134C18-B5C2-4947-AE5C-A5DE7FC3B838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7" authorId="0" shapeId="0" xr:uid="{2DC46A3A-D20C-46E8-814F-F269554A154B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7" authorId="0" shapeId="0" xr:uid="{D89BBA1B-62AC-43AD-A7E1-70369B60E295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7" authorId="0" shapeId="0" xr:uid="{76683BCF-A642-4263-8496-335644C13F96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7" authorId="0" shapeId="0" xr:uid="{AA31C4DC-DB77-43FE-8CFD-DDA7D819437F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8" authorId="0" shapeId="0" xr:uid="{898BE8D0-81E6-46E3-991A-7888302287E2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8" authorId="0" shapeId="0" xr:uid="{0700CCBD-2393-4FFB-8BC8-43B97089CB02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8" authorId="0" shapeId="0" xr:uid="{E8B2F742-BC07-4768-AC65-7E5521F4F7DB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8" authorId="0" shapeId="0" xr:uid="{B5BDB8E1-3429-4634-8E82-0493FD10F5A7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8" authorId="0" shapeId="0" xr:uid="{D4AFDE78-8B38-4BC0-A003-87275D06E7C6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8" authorId="0" shapeId="0" xr:uid="{BFEB9B8F-0315-4813-BB14-4516986BDD73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8" authorId="0" shapeId="0" xr:uid="{3CE1D5F2-20C7-4FD1-875B-62B1B1B558AD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8" authorId="0" shapeId="0" xr:uid="{A7BB955D-D501-458E-B0CC-8D15C4870344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8" authorId="0" shapeId="0" xr:uid="{63D49E36-C600-4B4A-ADB2-03A9D328EF4A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8" authorId="0" shapeId="0" xr:uid="{590F66E4-03C3-4C1E-91A2-C33576BFD6C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20" authorId="0" shapeId="0" xr:uid="{6ADDA139-DA55-4007-BDDB-7F78562F2661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20" authorId="0" shapeId="0" xr:uid="{4A5E2C76-CE42-48F5-9439-7B59A973CEAD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20" authorId="0" shapeId="0" xr:uid="{2D7132F9-0B01-4ABC-BDDD-999EFA8D3E41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20" authorId="0" shapeId="0" xr:uid="{7A5B4A96-9BAB-4863-87D6-C93576C798AB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20" authorId="0" shapeId="0" xr:uid="{65E4C601-F697-4C25-B972-FEDCF17FC3BB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20" authorId="0" shapeId="0" xr:uid="{3613AAA4-80BB-4FB7-8A07-BD7C1AF7367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20" authorId="0" shapeId="0" xr:uid="{AD48B769-E5F3-48CB-94EF-6AD282573BEA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20" authorId="0" shapeId="0" xr:uid="{4CA05A8B-2ECF-438F-8252-EAFD3F60C7C7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20" authorId="0" shapeId="0" xr:uid="{A830D0A9-31C8-4D9A-A649-E84FEEA06B2D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20" authorId="0" shapeId="0" xr:uid="{50ADE52A-2184-499A-9A62-C2D6BEFDBBAE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21" authorId="0" shapeId="0" xr:uid="{F9057C6F-BE3F-4940-BD3E-739BE82CB0E1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21" authorId="0" shapeId="0" xr:uid="{2E9E46A1-8201-4312-A2D9-2F53B2290896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21" authorId="0" shapeId="0" xr:uid="{8BE019BB-82B5-4B09-802E-CBE21B31E191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21" authorId="0" shapeId="0" xr:uid="{39E7E4E0-2F1E-4AB0-90DD-8B3215513537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21" authorId="0" shapeId="0" xr:uid="{7F654E13-53DC-40F4-AD27-40E220497B64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21" authorId="0" shapeId="0" xr:uid="{345B3433-3B3D-4508-82D0-200BA99001E2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21" authorId="0" shapeId="0" xr:uid="{33C13107-1638-4E05-B7AE-8AE9ACD7B04D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21" authorId="0" shapeId="0" xr:uid="{DFA34437-BF6F-4BAD-A461-F0C1D2D1148A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21" authorId="0" shapeId="0" xr:uid="{7875BF13-0AFE-4FA5-A8E9-4BFBDAEBDB52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21" authorId="0" shapeId="0" xr:uid="{962AC3B4-9332-4B82-A961-8CCDD1B5BA13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3" authorId="0" shapeId="0" xr:uid="{080CD201-8B20-4EF6-956E-3BFE25CD222B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3" authorId="0" shapeId="0" xr:uid="{1104E320-E6F0-4EA0-925B-E17DA39580DB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3" authorId="0" shapeId="0" xr:uid="{D5DF4332-55E3-4A93-9B6D-429D80D7B798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3" authorId="0" shapeId="0" xr:uid="{D54C8FD1-4CD3-4975-BE13-78F2DC24750C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3" authorId="0" shapeId="0" xr:uid="{73A9F492-2279-4935-B05E-9986872CA398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3" authorId="0" shapeId="0" xr:uid="{40D69C6E-C14F-4207-9578-0CDD31EE3B5F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3" authorId="0" shapeId="0" xr:uid="{1DEF5BD1-0FFC-4737-B282-85EBFE9095EC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3" authorId="0" shapeId="0" xr:uid="{A72A611F-F044-4C35-A570-3B0628CC35B6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3" authorId="0" shapeId="0" xr:uid="{584B0A3F-C800-44B5-BE12-D497AAFFF043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3" authorId="0" shapeId="0" xr:uid="{B54A0DEB-200B-467A-BE97-8317DAD03CA2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4" authorId="0" shapeId="0" xr:uid="{513DE2F8-9FF7-4BEB-B63A-081FFED1E543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4" authorId="0" shapeId="0" xr:uid="{273AF54A-BC45-4C0B-8D89-7EC4B45F3A4C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4" authorId="0" shapeId="0" xr:uid="{BB5D36B4-88CD-4CCF-B19F-D3C97C43308D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4" authorId="0" shapeId="0" xr:uid="{25D19AB5-A0FA-4192-B0B8-635CAD349067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4" authorId="0" shapeId="0" xr:uid="{4339BF2C-6A72-40EE-A20E-B7F84ECB37B4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4" authorId="0" shapeId="0" xr:uid="{02649295-00FD-48D7-AF0B-0C20CC6D50E4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4" authorId="0" shapeId="0" xr:uid="{AFF66B7D-EB46-449F-B728-F2B3FE9296E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4" authorId="0" shapeId="0" xr:uid="{88E3BA46-EE70-4F51-892D-FFCF7B08C2F5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4" authorId="0" shapeId="0" xr:uid="{33DA7D60-814C-4AF9-94A2-2109815DC94E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4" authorId="0" shapeId="0" xr:uid="{8869D67A-3086-4112-B578-35032767BCFB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6" authorId="0" shapeId="0" xr:uid="{57B3EC6A-E742-4335-B833-12B3BC41915C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6" authorId="0" shapeId="0" xr:uid="{641834D5-6356-4D85-A131-958FE051937D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6" authorId="0" shapeId="0" xr:uid="{25D16A46-20F3-4604-B1EB-3F2DE46D67D2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6" authorId="0" shapeId="0" xr:uid="{ABC51A64-2C18-4A43-AD11-1765E549B6B7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6" authorId="0" shapeId="0" xr:uid="{F171E748-AB34-455B-A220-BEA8054EB86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6" authorId="0" shapeId="0" xr:uid="{21B69B07-5402-4F42-B8E4-3A4DF8E5F3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6" authorId="0" shapeId="0" xr:uid="{A63C064A-AD33-4241-9B6D-E08E5CF2A0B3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6" authorId="0" shapeId="0" xr:uid="{E753F45B-55D9-4AE4-A899-67B152B1D87E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6" authorId="0" shapeId="0" xr:uid="{57A1E870-D07A-49C4-8788-F19B22F1698A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6" authorId="0" shapeId="0" xr:uid="{419ABF83-0B9A-4C57-B429-571B87177C2C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7" authorId="0" shapeId="0" xr:uid="{9B2C3CCD-FC0D-486E-9579-4ABA7D95DE9B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7" authorId="0" shapeId="0" xr:uid="{73A9F2FC-A155-4581-B61A-E711B61EA921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7" authorId="0" shapeId="0" xr:uid="{AE3C655B-D810-47C0-B522-5A842516EE99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7" authorId="0" shapeId="0" xr:uid="{75E9F000-F217-4DE4-8B97-95101479E66A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7" authorId="0" shapeId="0" xr:uid="{10CFA3AE-8FE4-45B6-809E-DC205B8D2354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7" authorId="0" shapeId="0" xr:uid="{08E97E8D-7EC1-44DF-9DA5-E0D50376A383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7" authorId="0" shapeId="0" xr:uid="{8B5D459C-839F-4784-B0C6-8717E56741C7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7" authorId="0" shapeId="0" xr:uid="{BA98E8F8-91B9-4A48-AA83-B8EC91A1A946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7" authorId="0" shapeId="0" xr:uid="{18EE4F6D-A4FA-4FD7-8AA1-0B4B2FC5071F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7" authorId="0" shapeId="0" xr:uid="{67D8E847-2ABE-4B93-8BC7-C9422D26A3B2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<sst xmlns="http://schemas.openxmlformats.org/spreadsheetml/2006/main" count="508" uniqueCount="279">
  <si>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</si>
  <si>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</si>
  <si>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</si>
  <si>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</si>
  <si>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</si>
  <si>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</si>
  <si>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</si>
  <si>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</si>
  <si>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</si>
  <si>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PAGAL  2024-03-31 D. DUOMENIS</t>
  </si>
  <si>
    <t>2024-04-22  Nr.____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</si>
  <si>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</si>
  <si>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</si>
  <si>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</si>
  <si>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</si>
  <si>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</si>
  <si>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</si>
  <si>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</si>
  <si>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</si>
  <si>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</si>
  <si>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</si>
  <si>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</si>
  <si>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</si>
  <si>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</si>
  <si>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</si>
  <si>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</si>
  <si>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</si>
  <si>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</si>
  <si>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</si>
  <si>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</si>
  <si>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</si>
  <si>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</si>
  <si>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</si>
  <si>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</si>
  <si>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</si>
  <si>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</si>
  <si>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</si>
  <si>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</si>
  <si>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</si>
  <si>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</si>
  <si>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</si>
  <si>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</si>
  <si>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</si>
  <si>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</si>
  <si>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</si>
  <si>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</si>
  <si>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</si>
  <si>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</si>
  <si>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</si>
  <si>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</si>
  <si>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</si>
  <si>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</si>
  <si>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</si>
  <si>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</si>
  <si>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</si>
  <si>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</si>
  <si>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</si>
  <si>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</si>
  <si>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</si>
  <si>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</si>
  <si>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</si>
  <si>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</si>
  <si>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</si>
  <si>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</si>
  <si>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</si>
  <si>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</si>
  <si>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</si>
  <si>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</si>
  <si>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</si>
  <si>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</si>
  <si>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</si>
  <si>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</si>
  <si>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</si>
  <si>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</si>
  <si>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</si>
  <si>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</si>
  <si>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</si>
  <si>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</si>
  <si>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</si>
  <si>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</si>
  <si>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</si>
  <si>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</si>
  <si>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</si>
  <si>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</si>
  <si>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</si>
  <si>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</si>
  <si>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</si>
  <si>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</si>
  <si>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</si>
  <si>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</si>
  <si>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</si>
  <si>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</si>
  <si>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</si>
  <si>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</si>
  <si>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</si>
  <si>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</si>
  <si>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</si>
  <si>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</si>
  <si>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</si>
  <si>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</si>
  <si>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</si>
  <si>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</si>
  <si>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</si>
  <si>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</si>
  <si>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</si>
  <si>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</si>
  <si>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</si>
  <si>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</si>
  <si>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</si>
  <si>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</si>
  <si>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</si>
  <si>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</si>
  <si>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</si>
  <si>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</si>
  <si>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</si>
  <si>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</si>
  <si>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</si>
  <si>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</si>
  <si>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</si>
  <si>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</si>
  <si>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</si>
  <si>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</si>
  <si>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</si>
  <si>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</si>
  <si>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</si>
  <si>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</si>
  <si>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</si>
  <si>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</si>
  <si>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</si>
  <si>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</si>
  <si>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</si>
  <si>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</si>
  <si>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</si>
  <si>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</si>
  <si>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Vilija Lukauskienė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</si>
  <si>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</si>
  <si>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</si>
  <si>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</si>
  <si>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</si>
  <si>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</si>
  <si>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</si>
  <si>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</si>
  <si>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</si>
  <si>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</si>
  <si>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</si>
  <si>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</si>
  <si>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</si>
  <si>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</si>
  <si>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</si>
  <si>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</si>
  <si>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</si>
  <si>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</si>
  <si>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</si>
  <si>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</si>
  <si>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</si>
  <si>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</si>
  <si>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</si>
  <si>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</si>
  <si>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</si>
  <si>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</si>
  <si>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</si>
  <si>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</si>
  <si>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</si>
  <si>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</si>
  <si>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</si>
  <si>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</si>
  <si>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</si>
  <si>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</si>
  <si>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</si>
  <si>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</si>
  <si>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</si>
  <si>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</si>
  <si>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</si>
  <si>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</si>
  <si>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</si>
  <si>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</si>
  <si>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</si>
  <si>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</si>
  <si>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</si>
  <si>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</si>
  <si>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</si>
  <si>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</si>
  <si>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</si>
  <si>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</si>
  <si>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</si>
  <si>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</si>
  <si>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</si>
  <si>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</si>
  <si>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</si>
  <si>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</si>
  <si>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</si>
  <si>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</si>
  <si>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</si>
  <si>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</si>
  <si>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</si>
  <si>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</si>
  <si>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</si>
  <si>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</si>
  <si>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</si>
  <si>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</si>
  <si>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</si>
  <si>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</si>
  <si>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</si>
  <si>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</si>
  <si>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</si>
  <si>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</si>
  <si>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</si>
  <si>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</si>
  <si>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</si>
  <si>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</si>
  <si>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</si>
  <si>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</si>
  <si>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</si>
  <si>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</si>
  <si>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</si>
  <si>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</si>
  <si>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</si>
  <si>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</si>
  <si>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</si>
  <si>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</si>
  <si>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</si>
  <si>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</si>
  <si>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</si>
  <si>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</si>
  <si>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</si>
  <si>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</si>
  <si>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</si>
  <si>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</si>
  <si>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</si>
  <si>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</si>
  <si>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</si>
  <si>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</si>
  <si>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</si>
  <si>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</si>
  <si>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</si>
  <si>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</si>
  <si>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</si>
  <si>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</si>
  <si>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</si>
  <si>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</si>
  <si>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</si>
  <si>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</si>
  <si>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</si>
  <si>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</si>
  <si>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</si>
  <si>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</si>
  <si>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</si>
  <si>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</si>
  <si>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</si>
  <si>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</si>
  <si>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</si>
  <si>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</si>
  <si>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</si>
  <si>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</si>
  <si>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</si>
  <si>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</si>
  <si>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</si>
  <si>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</si>
  <si>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</si>
  <si>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</si>
  <si>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</si>
  <si>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</si>
  <si>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</si>
  <si>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Pateikimo valiuta ir tikslumas: eurais</t>
  </si>
  <si>
    <t>P21</t>
  </si>
  <si>
    <t>P22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</si>
  <si>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</si>
  <si>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</si>
  <si>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</si>
  <si>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</si>
  <si>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</si>
  <si>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</si>
  <si>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</si>
  <si>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</si>
  <si>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</si>
  <si>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Gargždų "Kranto" progimnazija</t>
  </si>
  <si>
    <t>Direktorė</t>
  </si>
  <si>
    <t>Biudžetinių įstaigų centralizuotos apskaitos skyriaus vedėja</t>
  </si>
  <si>
    <t xml:space="preserve"> Biudžetinių įstaigų centralizuotos apskaitos skyriaus vedėja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</si>
</sst>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2" fontId="10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center" wrapText="1"/>
    </xf>
    <xf numFmtId="4" fontId="12" fillId="3" borderId="3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0" fontId="26" fillId="0" borderId="0" xfId="0" applyFont="1"/>
    <xf numFmtId="0" fontId="23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4307-A18D-456D-95EB-CF014C08C0BA}">
  <dimension ref="B1:J64"/>
  <sheetViews>
    <sheetView topLeftCell="A40" zoomScaleNormal="100" workbookViewId="0">
      <selection activeCell="G66" sqref="G66"/>
    </sheetView>
  </sheetViews>
  <sheetFormatPr defaultRowHeight="15"/>
  <cols>
    <col min="1" max="1" width="3.140625" style="86" customWidth="1"/>
    <col min="2" max="2" width="8" style="86" customWidth="1"/>
    <col min="3" max="3" width="1.5703125" style="86" hidden="1" customWidth="1"/>
    <col min="4" max="4" width="30.140625" style="86" customWidth="1"/>
    <col min="5" max="5" width="18.28515625" style="86" customWidth="1"/>
    <col min="6" max="6" width="9.140625" style="86" hidden="1" customWidth="1"/>
    <col min="7" max="7" width="11.7109375" style="86" customWidth="1"/>
    <col min="8" max="8" width="13.140625" style="86" customWidth="1"/>
    <col min="9" max="9" width="14.7109375" style="86" customWidth="1"/>
    <col min="10" max="10" width="15.85546875" style="86" customWidth="1"/>
    <col min="11" max="16384" width="9.140625" style="86"/>
  </cols>
  <sheetData>
    <row r="1" spans="2:10" ht="30" customHeight="1">
      <c r="B1" s="129" t="s">
        <v>0</v>
      </c>
      <c r="C1" s="129"/>
      <c r="D1" s="129"/>
      <c r="E1" s="129"/>
      <c r="F1" s="129"/>
      <c r="G1" s="129"/>
      <c r="H1" s="129"/>
      <c r="I1" s="129"/>
      <c r="J1" s="129"/>
    </row>
    <row r="2" spans="2:10" ht="15.75" customHeight="1">
      <c r="E2" s="87"/>
      <c r="H2" s="88" t="s">
        <v>140</v>
      </c>
      <c r="I2" s="89"/>
      <c r="J2" s="89"/>
    </row>
    <row r="3" spans="2:10" ht="15.75" customHeight="1">
      <c r="H3" s="88" t="s">
        <v>2</v>
      </c>
      <c r="I3" s="89"/>
      <c r="J3" s="89"/>
    </row>
    <row r="4" spans="2:10" ht="4.5" customHeight="1"/>
    <row r="5" spans="2:10" ht="15.75" customHeight="1">
      <c r="B5" s="130" t="s">
        <v>141</v>
      </c>
      <c r="C5" s="130"/>
      <c r="D5" s="130"/>
      <c r="E5" s="130"/>
      <c r="F5" s="130"/>
      <c r="G5" s="130"/>
      <c r="H5" s="130"/>
      <c r="I5" s="130"/>
      <c r="J5" s="130"/>
    </row>
    <row r="6" spans="2:10" ht="15.75" customHeight="1">
      <c r="B6" s="131" t="s">
        <v>142</v>
      </c>
      <c r="C6" s="131"/>
      <c r="D6" s="131"/>
      <c r="E6" s="131"/>
      <c r="F6" s="131"/>
      <c r="G6" s="131"/>
      <c r="H6" s="131"/>
      <c r="I6" s="131"/>
      <c r="J6" s="131"/>
    </row>
    <row r="7" spans="2:10" ht="15.75" customHeight="1">
      <c r="B7" s="132" t="s">
        <v>4</v>
      </c>
      <c r="C7" s="132"/>
      <c r="D7" s="132"/>
      <c r="E7" s="132"/>
      <c r="F7" s="132"/>
      <c r="G7" s="132"/>
      <c r="H7" s="132"/>
      <c r="I7" s="132"/>
      <c r="J7" s="132"/>
    </row>
    <row r="8" spans="2:10" ht="15" customHeight="1">
      <c r="B8" s="133" t="s">
        <v>143</v>
      </c>
      <c r="C8" s="133"/>
      <c r="D8" s="133"/>
      <c r="E8" s="133"/>
      <c r="F8" s="133"/>
      <c r="G8" s="133"/>
      <c r="H8" s="133"/>
      <c r="I8" s="133"/>
      <c r="J8" s="133"/>
    </row>
    <row r="9" spans="2:10" ht="15" customHeight="1">
      <c r="B9" s="128" t="s">
        <v>6</v>
      </c>
      <c r="C9" s="128"/>
      <c r="D9" s="128"/>
      <c r="E9" s="128"/>
      <c r="F9" s="128"/>
      <c r="G9" s="128"/>
      <c r="H9" s="128"/>
      <c r="I9" s="128"/>
      <c r="J9" s="128"/>
    </row>
    <row r="10" spans="2:10" ht="15" customHeight="1">
      <c r="B10" s="133" t="s">
        <v>144</v>
      </c>
      <c r="C10" s="133"/>
      <c r="D10" s="133"/>
      <c r="E10" s="133"/>
      <c r="F10" s="133"/>
      <c r="G10" s="133"/>
      <c r="H10" s="133"/>
      <c r="I10" s="133"/>
      <c r="J10" s="133"/>
    </row>
    <row r="11" spans="2:10" ht="15" customHeight="1">
      <c r="B11" s="137" t="s">
        <v>145</v>
      </c>
      <c r="C11" s="137"/>
      <c r="D11" s="137"/>
      <c r="E11" s="137"/>
      <c r="F11" s="137"/>
      <c r="G11" s="137"/>
      <c r="H11" s="137"/>
      <c r="I11" s="137"/>
      <c r="J11" s="137"/>
    </row>
    <row r="12" spans="2:10" ht="12" customHeight="1">
      <c r="B12" s="138"/>
      <c r="C12" s="138"/>
      <c r="D12" s="138"/>
      <c r="E12" s="138"/>
      <c r="F12" s="138"/>
      <c r="G12" s="138"/>
      <c r="H12" s="138"/>
      <c r="I12" s="138"/>
      <c r="J12" s="138"/>
    </row>
    <row r="13" spans="2:10" ht="15" customHeight="1">
      <c r="B13" s="139" t="s">
        <v>146</v>
      </c>
      <c r="C13" s="139"/>
      <c r="D13" s="139"/>
      <c r="E13" s="139"/>
      <c r="F13" s="139"/>
      <c r="G13" s="139"/>
      <c r="H13" s="139"/>
      <c r="I13" s="139"/>
      <c r="J13" s="139"/>
    </row>
    <row r="14" spans="2:10" ht="9.75" customHeight="1">
      <c r="B14" s="137"/>
      <c r="C14" s="137"/>
      <c r="D14" s="137"/>
      <c r="E14" s="137"/>
      <c r="F14" s="137"/>
      <c r="G14" s="137"/>
      <c r="H14" s="137"/>
      <c r="I14" s="137"/>
      <c r="J14" s="137"/>
    </row>
    <row r="15" spans="2:10" ht="15" customHeight="1">
      <c r="B15" s="139" t="s">
        <v>9</v>
      </c>
      <c r="C15" s="139"/>
      <c r="D15" s="139"/>
      <c r="E15" s="139"/>
      <c r="F15" s="139"/>
      <c r="G15" s="139"/>
      <c r="H15" s="139"/>
      <c r="I15" s="139"/>
      <c r="J15" s="139"/>
    </row>
    <row r="16" spans="2:10" ht="9.75" customHeight="1">
      <c r="B16" s="90"/>
      <c r="C16" s="91"/>
      <c r="D16" s="91"/>
      <c r="E16" s="91"/>
      <c r="F16" s="91"/>
      <c r="G16" s="91"/>
      <c r="H16" s="91"/>
      <c r="I16" s="91"/>
      <c r="J16" s="91"/>
    </row>
    <row r="17" spans="2:10" ht="15" customHeight="1">
      <c r="B17" s="140" t="s">
        <v>10</v>
      </c>
      <c r="C17" s="140"/>
      <c r="D17" s="140"/>
      <c r="E17" s="140"/>
      <c r="F17" s="140"/>
      <c r="G17" s="140"/>
      <c r="H17" s="140"/>
      <c r="I17" s="140"/>
      <c r="J17" s="140"/>
    </row>
    <row r="18" spans="2:10" ht="15" customHeight="1">
      <c r="B18" s="137" t="s">
        <v>11</v>
      </c>
      <c r="C18" s="137"/>
      <c r="D18" s="137"/>
      <c r="E18" s="137"/>
      <c r="F18" s="137"/>
      <c r="G18" s="137"/>
      <c r="H18" s="137"/>
      <c r="I18" s="137"/>
      <c r="J18" s="137"/>
    </row>
    <row r="19" spans="2:10" s="91" customFormat="1" ht="15" customHeight="1">
      <c r="B19" s="141" t="s">
        <v>263</v>
      </c>
      <c r="C19" s="141"/>
      <c r="D19" s="141"/>
      <c r="E19" s="141"/>
      <c r="F19" s="141"/>
      <c r="G19" s="141"/>
      <c r="H19" s="141"/>
      <c r="I19" s="141"/>
      <c r="J19" s="141"/>
    </row>
    <row r="20" spans="2:10" s="93" customFormat="1" ht="50.1" customHeight="1">
      <c r="B20" s="142" t="s">
        <v>12</v>
      </c>
      <c r="C20" s="143"/>
      <c r="D20" s="142" t="s">
        <v>13</v>
      </c>
      <c r="E20" s="144"/>
      <c r="F20" s="144"/>
      <c r="G20" s="143"/>
      <c r="H20" s="92" t="s">
        <v>147</v>
      </c>
      <c r="I20" s="92" t="s">
        <v>148</v>
      </c>
      <c r="J20" s="92" t="s">
        <v>149</v>
      </c>
    </row>
    <row r="21" spans="2:10" ht="15.75" customHeight="1">
      <c r="B21" s="94" t="s">
        <v>17</v>
      </c>
      <c r="C21" s="95" t="s">
        <v>150</v>
      </c>
      <c r="D21" s="134" t="s">
        <v>150</v>
      </c>
      <c r="E21" s="135"/>
      <c r="F21" s="135"/>
      <c r="G21" s="136"/>
      <c r="H21" s="96"/>
      <c r="I21" s="97">
        <f>SUM(I22,I27,I28)</f>
        <v>846269.42</v>
      </c>
      <c r="J21" s="97">
        <f>SUM(J22,J27,J28)</f>
        <v>715695.23</v>
      </c>
    </row>
    <row r="22" spans="2:10" ht="15.75" customHeight="1">
      <c r="B22" s="98" t="s">
        <v>19</v>
      </c>
      <c r="C22" s="99" t="s">
        <v>151</v>
      </c>
      <c r="D22" s="148" t="s">
        <v>151</v>
      </c>
      <c r="E22" s="149"/>
      <c r="F22" s="149"/>
      <c r="G22" s="150"/>
      <c r="H22" s="100"/>
      <c r="I22" s="101">
        <f>SUM(I23:I26)</f>
        <v>808373.79</v>
      </c>
      <c r="J22" s="101">
        <f>SUM(J23:J26)</f>
        <v>686933.84</v>
      </c>
    </row>
    <row r="23" spans="2:10" ht="15.75" customHeight="1">
      <c r="B23" s="98" t="s">
        <v>152</v>
      </c>
      <c r="C23" s="99" t="s">
        <v>87</v>
      </c>
      <c r="D23" s="148" t="s">
        <v>87</v>
      </c>
      <c r="E23" s="149"/>
      <c r="F23" s="149"/>
      <c r="G23" s="150"/>
      <c r="H23" s="100"/>
      <c r="I23" s="102">
        <v>559554.35</v>
      </c>
      <c r="J23" s="102">
        <v>465314.85</v>
      </c>
    </row>
    <row r="24" spans="2:10" ht="15.75" customHeight="1">
      <c r="B24" s="98" t="s">
        <v>153</v>
      </c>
      <c r="C24" s="103" t="s">
        <v>154</v>
      </c>
      <c r="D24" s="145" t="s">
        <v>154</v>
      </c>
      <c r="E24" s="146"/>
      <c r="F24" s="146"/>
      <c r="G24" s="147"/>
      <c r="H24" s="100"/>
      <c r="I24" s="102">
        <v>235259.39</v>
      </c>
      <c r="J24" s="102">
        <v>206778.82</v>
      </c>
    </row>
    <row r="25" spans="2:10" ht="15.75" customHeight="1">
      <c r="B25" s="98" t="s">
        <v>155</v>
      </c>
      <c r="C25" s="99" t="s">
        <v>156</v>
      </c>
      <c r="D25" s="145" t="s">
        <v>156</v>
      </c>
      <c r="E25" s="146"/>
      <c r="F25" s="146"/>
      <c r="G25" s="147"/>
      <c r="H25" s="100"/>
      <c r="I25" s="102">
        <v>6327.9</v>
      </c>
      <c r="J25" s="102">
        <v>6176.36</v>
      </c>
    </row>
    <row r="26" spans="2:10" ht="15.75" customHeight="1">
      <c r="B26" s="98" t="s">
        <v>157</v>
      </c>
      <c r="C26" s="103" t="s">
        <v>158</v>
      </c>
      <c r="D26" s="145" t="s">
        <v>158</v>
      </c>
      <c r="E26" s="146"/>
      <c r="F26" s="146"/>
      <c r="G26" s="147"/>
      <c r="H26" s="100"/>
      <c r="I26" s="102">
        <v>7232.15</v>
      </c>
      <c r="J26" s="102">
        <v>8663.81</v>
      </c>
    </row>
    <row r="27" spans="2:10" ht="15.75" customHeight="1">
      <c r="B27" s="98" t="s">
        <v>32</v>
      </c>
      <c r="C27" s="99" t="s">
        <v>159</v>
      </c>
      <c r="D27" s="145" t="s">
        <v>159</v>
      </c>
      <c r="E27" s="146"/>
      <c r="F27" s="146"/>
      <c r="G27" s="147"/>
      <c r="H27" s="100"/>
      <c r="I27" s="101"/>
      <c r="J27" s="104"/>
    </row>
    <row r="28" spans="2:10" ht="15.75" customHeight="1">
      <c r="B28" s="98" t="s">
        <v>52</v>
      </c>
      <c r="C28" s="99" t="s">
        <v>160</v>
      </c>
      <c r="D28" s="145" t="s">
        <v>160</v>
      </c>
      <c r="E28" s="146"/>
      <c r="F28" s="146"/>
      <c r="G28" s="147"/>
      <c r="H28" s="100" t="s">
        <v>264</v>
      </c>
      <c r="I28" s="101">
        <f>SUM(I29)+SUM(I30)</f>
        <v>37895.629999999997</v>
      </c>
      <c r="J28" s="101">
        <f>SUM(J29)+SUM(J30)</f>
        <v>28761.39</v>
      </c>
    </row>
    <row r="29" spans="2:10" ht="15.75" customHeight="1">
      <c r="B29" s="98" t="s">
        <v>161</v>
      </c>
      <c r="C29" s="103" t="s">
        <v>162</v>
      </c>
      <c r="D29" s="145" t="s">
        <v>162</v>
      </c>
      <c r="E29" s="146"/>
      <c r="F29" s="146"/>
      <c r="G29" s="147"/>
      <c r="H29" s="100"/>
      <c r="I29" s="102">
        <v>37895.629999999997</v>
      </c>
      <c r="J29" s="102">
        <v>28761.39</v>
      </c>
    </row>
    <row r="30" spans="2:10" ht="15.75" customHeight="1">
      <c r="B30" s="98" t="s">
        <v>163</v>
      </c>
      <c r="C30" s="103" t="s">
        <v>164</v>
      </c>
      <c r="D30" s="145" t="s">
        <v>164</v>
      </c>
      <c r="E30" s="146"/>
      <c r="F30" s="146"/>
      <c r="G30" s="147"/>
      <c r="H30" s="100"/>
      <c r="I30" s="102" t="s">
        <v>23</v>
      </c>
      <c r="J30" s="102" t="s">
        <v>23</v>
      </c>
    </row>
    <row r="31" spans="2:10" ht="15.75" customHeight="1">
      <c r="B31" s="94" t="s">
        <v>58</v>
      </c>
      <c r="C31" s="95" t="s">
        <v>165</v>
      </c>
      <c r="D31" s="134" t="s">
        <v>165</v>
      </c>
      <c r="E31" s="135"/>
      <c r="F31" s="135"/>
      <c r="G31" s="136"/>
      <c r="H31" s="96" t="s">
        <v>265</v>
      </c>
      <c r="I31" s="97">
        <f>SUM(I32:I45)</f>
        <v>852155.35000000009</v>
      </c>
      <c r="J31" s="97">
        <f>SUM(J32:J45)</f>
        <v>714053.25999999989</v>
      </c>
    </row>
    <row r="32" spans="2:10" ht="15.75" customHeight="1">
      <c r="B32" s="98" t="s">
        <v>19</v>
      </c>
      <c r="C32" s="99" t="s">
        <v>166</v>
      </c>
      <c r="D32" s="145" t="s">
        <v>167</v>
      </c>
      <c r="E32" s="146"/>
      <c r="F32" s="146"/>
      <c r="G32" s="147"/>
      <c r="H32" s="100"/>
      <c r="I32" s="102">
        <v>706160.45</v>
      </c>
      <c r="J32" s="102">
        <v>573741.48</v>
      </c>
    </row>
    <row r="33" spans="2:10" ht="15.75" customHeight="1">
      <c r="B33" s="98" t="s">
        <v>32</v>
      </c>
      <c r="C33" s="99" t="s">
        <v>168</v>
      </c>
      <c r="D33" s="145" t="s">
        <v>169</v>
      </c>
      <c r="E33" s="146"/>
      <c r="F33" s="146"/>
      <c r="G33" s="147"/>
      <c r="H33" s="100"/>
      <c r="I33" s="102">
        <v>24688.560000000001</v>
      </c>
      <c r="J33" s="102">
        <v>21956.73</v>
      </c>
    </row>
    <row r="34" spans="2:10" ht="15.75" customHeight="1">
      <c r="B34" s="98" t="s">
        <v>52</v>
      </c>
      <c r="C34" s="99" t="s">
        <v>170</v>
      </c>
      <c r="D34" s="145" t="s">
        <v>171</v>
      </c>
      <c r="E34" s="146"/>
      <c r="F34" s="146"/>
      <c r="G34" s="147"/>
      <c r="H34" s="100"/>
      <c r="I34" s="102">
        <v>29079.5</v>
      </c>
      <c r="J34" s="102">
        <v>30213.040000000001</v>
      </c>
    </row>
    <row r="35" spans="2:10" ht="15.75" customHeight="1">
      <c r="B35" s="98" t="s">
        <v>54</v>
      </c>
      <c r="C35" s="99" t="s">
        <v>172</v>
      </c>
      <c r="D35" s="148" t="s">
        <v>173</v>
      </c>
      <c r="E35" s="149"/>
      <c r="F35" s="149"/>
      <c r="G35" s="150"/>
      <c r="H35" s="100"/>
      <c r="I35" s="102">
        <v>980</v>
      </c>
      <c r="J35" s="102">
        <v>72.349999999999994</v>
      </c>
    </row>
    <row r="36" spans="2:10" ht="15.75" customHeight="1">
      <c r="B36" s="98" t="s">
        <v>56</v>
      </c>
      <c r="C36" s="99" t="s">
        <v>174</v>
      </c>
      <c r="D36" s="148" t="s">
        <v>175</v>
      </c>
      <c r="E36" s="149"/>
      <c r="F36" s="149"/>
      <c r="G36" s="150"/>
      <c r="H36" s="100"/>
      <c r="I36" s="102">
        <v>2551.63</v>
      </c>
      <c r="J36" s="102">
        <v>11068.58</v>
      </c>
    </row>
    <row r="37" spans="2:10" ht="15.75" customHeight="1">
      <c r="B37" s="98" t="s">
        <v>176</v>
      </c>
      <c r="C37" s="99" t="s">
        <v>177</v>
      </c>
      <c r="D37" s="148" t="s">
        <v>178</v>
      </c>
      <c r="E37" s="149"/>
      <c r="F37" s="149"/>
      <c r="G37" s="150"/>
      <c r="H37" s="100"/>
      <c r="I37" s="102">
        <v>1059.43</v>
      </c>
      <c r="J37" s="102">
        <v>2589.1999999999998</v>
      </c>
    </row>
    <row r="38" spans="2:10" ht="15.75" customHeight="1">
      <c r="B38" s="98" t="s">
        <v>179</v>
      </c>
      <c r="C38" s="99" t="s">
        <v>180</v>
      </c>
      <c r="D38" s="148" t="s">
        <v>181</v>
      </c>
      <c r="E38" s="149"/>
      <c r="F38" s="149"/>
      <c r="G38" s="150"/>
      <c r="H38" s="100"/>
      <c r="I38" s="102">
        <v>1790.07</v>
      </c>
      <c r="J38" s="102">
        <v>1089.43</v>
      </c>
    </row>
    <row r="39" spans="2:10" ht="15.75" customHeight="1">
      <c r="B39" s="98" t="s">
        <v>182</v>
      </c>
      <c r="C39" s="99" t="s">
        <v>183</v>
      </c>
      <c r="D39" s="145" t="s">
        <v>183</v>
      </c>
      <c r="E39" s="146"/>
      <c r="F39" s="146"/>
      <c r="G39" s="147"/>
      <c r="H39" s="100"/>
      <c r="I39" s="102">
        <v>0</v>
      </c>
      <c r="J39" s="102">
        <v>178.22</v>
      </c>
    </row>
    <row r="40" spans="2:10" ht="15.75" customHeight="1">
      <c r="B40" s="98" t="s">
        <v>184</v>
      </c>
      <c r="C40" s="99" t="s">
        <v>185</v>
      </c>
      <c r="D40" s="148" t="s">
        <v>185</v>
      </c>
      <c r="E40" s="149"/>
      <c r="F40" s="149"/>
      <c r="G40" s="150"/>
      <c r="H40" s="100"/>
      <c r="I40" s="102">
        <v>74968.67</v>
      </c>
      <c r="J40" s="102">
        <v>67424.45</v>
      </c>
    </row>
    <row r="41" spans="2:10" ht="15.75" customHeight="1">
      <c r="B41" s="98" t="s">
        <v>186</v>
      </c>
      <c r="C41" s="99" t="s">
        <v>187</v>
      </c>
      <c r="D41" s="145" t="s">
        <v>188</v>
      </c>
      <c r="E41" s="146"/>
      <c r="F41" s="146"/>
      <c r="G41" s="147"/>
      <c r="H41" s="100"/>
      <c r="I41" s="102">
        <v>0</v>
      </c>
      <c r="J41" s="102" t="s">
        <v>23</v>
      </c>
    </row>
    <row r="42" spans="2:10" ht="15.75" customHeight="1">
      <c r="B42" s="98" t="s">
        <v>189</v>
      </c>
      <c r="C42" s="99" t="s">
        <v>190</v>
      </c>
      <c r="D42" s="145" t="s">
        <v>191</v>
      </c>
      <c r="E42" s="146"/>
      <c r="F42" s="146"/>
      <c r="G42" s="147"/>
      <c r="H42" s="100"/>
      <c r="I42" s="102">
        <v>0</v>
      </c>
      <c r="J42" s="102">
        <v>0</v>
      </c>
    </row>
    <row r="43" spans="2:10" ht="15.75" customHeight="1">
      <c r="B43" s="98" t="s">
        <v>192</v>
      </c>
      <c r="C43" s="99" t="s">
        <v>193</v>
      </c>
      <c r="D43" s="145" t="s">
        <v>194</v>
      </c>
      <c r="E43" s="146"/>
      <c r="F43" s="146"/>
      <c r="G43" s="147"/>
      <c r="H43" s="100"/>
      <c r="I43" s="102" t="s">
        <v>23</v>
      </c>
      <c r="J43" s="102" t="s">
        <v>23</v>
      </c>
    </row>
    <row r="44" spans="2:10" ht="15.75" customHeight="1">
      <c r="B44" s="98" t="s">
        <v>195</v>
      </c>
      <c r="C44" s="99" t="s">
        <v>196</v>
      </c>
      <c r="D44" s="145" t="s">
        <v>197</v>
      </c>
      <c r="E44" s="146"/>
      <c r="F44" s="146"/>
      <c r="G44" s="147"/>
      <c r="H44" s="100"/>
      <c r="I44" s="102">
        <v>10810.39</v>
      </c>
      <c r="J44" s="102">
        <v>5309.62</v>
      </c>
    </row>
    <row r="45" spans="2:10" ht="15.75" customHeight="1">
      <c r="B45" s="98" t="s">
        <v>198</v>
      </c>
      <c r="C45" s="99" t="s">
        <v>199</v>
      </c>
      <c r="D45" s="151" t="s">
        <v>200</v>
      </c>
      <c r="E45" s="152"/>
      <c r="F45" s="152"/>
      <c r="G45" s="153"/>
      <c r="H45" s="100"/>
      <c r="I45" s="102">
        <v>66.650000000000006</v>
      </c>
      <c r="J45" s="102">
        <v>410.16</v>
      </c>
    </row>
    <row r="46" spans="2:10" ht="15.75" customHeight="1">
      <c r="B46" s="95" t="s">
        <v>60</v>
      </c>
      <c r="C46" s="105" t="s">
        <v>201</v>
      </c>
      <c r="D46" s="154" t="s">
        <v>201</v>
      </c>
      <c r="E46" s="155"/>
      <c r="F46" s="155"/>
      <c r="G46" s="156"/>
      <c r="H46" s="96"/>
      <c r="I46" s="97">
        <f>I21-I31</f>
        <v>-5885.9300000000512</v>
      </c>
      <c r="J46" s="97">
        <f>J21-J31</f>
        <v>1641.9700000000885</v>
      </c>
    </row>
    <row r="47" spans="2:10" ht="15.75" customHeight="1">
      <c r="B47" s="95" t="s">
        <v>85</v>
      </c>
      <c r="C47" s="95" t="s">
        <v>202</v>
      </c>
      <c r="D47" s="157" t="s">
        <v>202</v>
      </c>
      <c r="E47" s="158"/>
      <c r="F47" s="158"/>
      <c r="G47" s="159"/>
      <c r="H47" s="106"/>
      <c r="I47" s="97">
        <f>IF(TYPE(I48)=1,I48,0)+IF(TYPE(I49)=1,I49,0)-IF(TYPE(I50)=1,I50,0)</f>
        <v>0</v>
      </c>
      <c r="J47" s="97">
        <f>IF(TYPE(J48)=1,J48,0)+IF(TYPE(J49)=1,J49,0)-IF(TYPE(J50)=1,J50,0)</f>
        <v>0</v>
      </c>
    </row>
    <row r="48" spans="2:10" ht="15.75" customHeight="1">
      <c r="B48" s="103" t="s">
        <v>203</v>
      </c>
      <c r="C48" s="99" t="s">
        <v>204</v>
      </c>
      <c r="D48" s="151" t="s">
        <v>205</v>
      </c>
      <c r="E48" s="152"/>
      <c r="F48" s="152"/>
      <c r="G48" s="153"/>
      <c r="H48" s="107"/>
      <c r="I48" s="101" t="s">
        <v>23</v>
      </c>
      <c r="J48" s="102" t="s">
        <v>23</v>
      </c>
    </row>
    <row r="49" spans="2:10" ht="15.75" customHeight="1">
      <c r="B49" s="103" t="s">
        <v>32</v>
      </c>
      <c r="C49" s="99" t="s">
        <v>206</v>
      </c>
      <c r="D49" s="151" t="s">
        <v>206</v>
      </c>
      <c r="E49" s="152"/>
      <c r="F49" s="152"/>
      <c r="G49" s="153"/>
      <c r="H49" s="107"/>
      <c r="I49" s="102" t="s">
        <v>23</v>
      </c>
      <c r="J49" s="102" t="s">
        <v>23</v>
      </c>
    </row>
    <row r="50" spans="2:10" ht="15.75" customHeight="1">
      <c r="B50" s="103" t="s">
        <v>207</v>
      </c>
      <c r="C50" s="99" t="s">
        <v>208</v>
      </c>
      <c r="D50" s="151" t="s">
        <v>209</v>
      </c>
      <c r="E50" s="152"/>
      <c r="F50" s="152"/>
      <c r="G50" s="153"/>
      <c r="H50" s="107"/>
      <c r="I50" s="102" t="s">
        <v>23</v>
      </c>
      <c r="J50" s="102" t="s">
        <v>23</v>
      </c>
    </row>
    <row r="51" spans="2:10" ht="15.75" customHeight="1">
      <c r="B51" s="95" t="s">
        <v>92</v>
      </c>
      <c r="C51" s="105" t="s">
        <v>210</v>
      </c>
      <c r="D51" s="154" t="s">
        <v>210</v>
      </c>
      <c r="E51" s="155"/>
      <c r="F51" s="155"/>
      <c r="G51" s="156"/>
      <c r="H51" s="106"/>
      <c r="I51" s="102">
        <v>0</v>
      </c>
      <c r="J51" s="102" t="s">
        <v>23</v>
      </c>
    </row>
    <row r="52" spans="2:10" ht="30" customHeight="1">
      <c r="B52" s="95" t="s">
        <v>119</v>
      </c>
      <c r="C52" s="105" t="s">
        <v>211</v>
      </c>
      <c r="D52" s="160" t="s">
        <v>211</v>
      </c>
      <c r="E52" s="161"/>
      <c r="F52" s="161"/>
      <c r="G52" s="162"/>
      <c r="H52" s="106"/>
      <c r="I52" s="102" t="s">
        <v>23</v>
      </c>
      <c r="J52" s="102" t="s">
        <v>23</v>
      </c>
    </row>
    <row r="53" spans="2:10" ht="15.75" customHeight="1">
      <c r="B53" s="95" t="s">
        <v>131</v>
      </c>
      <c r="C53" s="105" t="s">
        <v>212</v>
      </c>
      <c r="D53" s="154" t="s">
        <v>212</v>
      </c>
      <c r="E53" s="155"/>
      <c r="F53" s="155"/>
      <c r="G53" s="156"/>
      <c r="H53" s="106"/>
      <c r="I53" s="102" t="s">
        <v>23</v>
      </c>
      <c r="J53" s="102" t="s">
        <v>23</v>
      </c>
    </row>
    <row r="54" spans="2:10" ht="30" customHeight="1">
      <c r="B54" s="95" t="s">
        <v>213</v>
      </c>
      <c r="C54" s="95" t="s">
        <v>214</v>
      </c>
      <c r="D54" s="134" t="s">
        <v>214</v>
      </c>
      <c r="E54" s="135"/>
      <c r="F54" s="135"/>
      <c r="G54" s="136"/>
      <c r="H54" s="106"/>
      <c r="I54" s="97">
        <f>SUM(I46,I47,I51,I52,I53)</f>
        <v>-5885.9300000000512</v>
      </c>
      <c r="J54" s="97">
        <f>SUM(J46,J47,J51,J52,J53)</f>
        <v>1641.9700000000885</v>
      </c>
    </row>
    <row r="55" spans="2:10" ht="15.75" customHeight="1">
      <c r="B55" s="95" t="s">
        <v>19</v>
      </c>
      <c r="C55" s="95" t="s">
        <v>215</v>
      </c>
      <c r="D55" s="157" t="s">
        <v>215</v>
      </c>
      <c r="E55" s="158"/>
      <c r="F55" s="158"/>
      <c r="G55" s="159"/>
      <c r="H55" s="106"/>
      <c r="I55" s="102" t="s">
        <v>23</v>
      </c>
      <c r="J55" s="102" t="s">
        <v>23</v>
      </c>
    </row>
    <row r="56" spans="2:10" ht="15.75" customHeight="1">
      <c r="B56" s="95" t="s">
        <v>216</v>
      </c>
      <c r="C56" s="105" t="s">
        <v>217</v>
      </c>
      <c r="D56" s="154" t="s">
        <v>217</v>
      </c>
      <c r="E56" s="155"/>
      <c r="F56" s="155"/>
      <c r="G56" s="156"/>
      <c r="H56" s="106"/>
      <c r="I56" s="97">
        <f>SUM(I54,I55)</f>
        <v>-5885.9300000000512</v>
      </c>
      <c r="J56" s="97">
        <f>SUM(J54,J55)</f>
        <v>1641.9700000000885</v>
      </c>
    </row>
    <row r="57" spans="2:10" ht="15.75" customHeight="1">
      <c r="B57" s="103" t="s">
        <v>19</v>
      </c>
      <c r="C57" s="99" t="s">
        <v>218</v>
      </c>
      <c r="D57" s="151" t="s">
        <v>218</v>
      </c>
      <c r="E57" s="152"/>
      <c r="F57" s="152"/>
      <c r="G57" s="153"/>
      <c r="H57" s="107"/>
      <c r="I57" s="101"/>
      <c r="J57" s="101"/>
    </row>
    <row r="58" spans="2:10" ht="15.75" customHeight="1">
      <c r="B58" s="103" t="s">
        <v>32</v>
      </c>
      <c r="C58" s="99" t="s">
        <v>219</v>
      </c>
      <c r="D58" s="151" t="s">
        <v>219</v>
      </c>
      <c r="E58" s="152"/>
      <c r="F58" s="152"/>
      <c r="G58" s="153"/>
      <c r="H58" s="107"/>
      <c r="I58" s="101"/>
      <c r="J58" s="101"/>
    </row>
    <row r="59" spans="2:10">
      <c r="B59" s="65"/>
      <c r="C59" s="65"/>
      <c r="D59" s="65"/>
      <c r="E59" s="65"/>
    </row>
    <row r="60" spans="2:10" ht="15.75" customHeight="1">
      <c r="B60" s="165" t="s">
        <v>276</v>
      </c>
      <c r="C60" s="165"/>
      <c r="D60" s="165"/>
      <c r="E60" s="165"/>
      <c r="F60" s="165"/>
      <c r="G60" s="165"/>
      <c r="H60" s="108"/>
      <c r="I60" s="166" t="s">
        <v>134</v>
      </c>
      <c r="J60" s="166"/>
    </row>
    <row r="61" spans="2:10" s="91" customFormat="1" ht="18.75" customHeight="1">
      <c r="B61" s="163" t="s">
        <v>220</v>
      </c>
      <c r="C61" s="163"/>
      <c r="D61" s="163"/>
      <c r="E61" s="163"/>
      <c r="F61" s="163"/>
      <c r="G61" s="163"/>
      <c r="H61" s="109" t="s">
        <v>136</v>
      </c>
      <c r="I61" s="164" t="s">
        <v>137</v>
      </c>
      <c r="J61" s="164"/>
    </row>
    <row r="62" spans="2:10" s="91" customFormat="1" ht="10.5" customHeight="1">
      <c r="B62" s="110"/>
      <c r="C62" s="110"/>
      <c r="D62" s="110"/>
      <c r="E62" s="110"/>
      <c r="F62" s="110"/>
      <c r="G62" s="110"/>
      <c r="H62" s="110"/>
      <c r="I62" s="111"/>
      <c r="J62" s="111"/>
    </row>
    <row r="63" spans="2:10" s="91" customFormat="1" ht="15" customHeight="1">
      <c r="B63" s="165" t="s">
        <v>277</v>
      </c>
      <c r="C63" s="165"/>
      <c r="D63" s="165"/>
      <c r="E63" s="165"/>
      <c r="F63" s="165"/>
      <c r="G63" s="165"/>
      <c r="H63" s="73"/>
      <c r="I63" s="166" t="s">
        <v>138</v>
      </c>
      <c r="J63" s="166"/>
    </row>
    <row r="64" spans="2:10" s="91" customFormat="1" ht="12" customHeight="1">
      <c r="B64" s="163" t="s">
        <v>221</v>
      </c>
      <c r="C64" s="163"/>
      <c r="D64" s="163"/>
      <c r="E64" s="163"/>
      <c r="F64" s="163"/>
      <c r="G64" s="163"/>
      <c r="H64" s="109" t="s">
        <v>222</v>
      </c>
      <c r="I64" s="164" t="s">
        <v>137</v>
      </c>
      <c r="J64" s="164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ageMargins left="1.1023622047244095" right="0.70866141732283472" top="0.74803149606299213" bottom="0.74803149606299213" header="0.31496062992125984" footer="0.31496062992125984"/>
  <pageSetup scale="67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531F-4D4F-473C-94CB-AE1A14265D52}">
  <dimension ref="A1:H119"/>
  <sheetViews>
    <sheetView tabSelected="1" topLeftCell="A63" zoomScaleNormal="100" workbookViewId="0">
      <selection activeCell="E104" sqref="E104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3" customWidth="1"/>
    <col min="4" max="4" width="2.7109375" style="3" customWidth="1"/>
    <col min="5" max="5" width="59" style="3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68" t="s">
        <v>0</v>
      </c>
      <c r="C1" s="168"/>
      <c r="D1" s="168"/>
      <c r="E1" s="168"/>
      <c r="F1" s="168"/>
      <c r="G1" s="168"/>
      <c r="H1" s="168"/>
    </row>
    <row r="2" spans="1:8">
      <c r="A2" s="2"/>
      <c r="F2" s="169" t="s">
        <v>1</v>
      </c>
      <c r="G2" s="169"/>
      <c r="H2" s="169"/>
    </row>
    <row r="3" spans="1:8">
      <c r="A3" s="2"/>
      <c r="F3" s="170" t="s">
        <v>2</v>
      </c>
      <c r="G3" s="170"/>
      <c r="H3" s="170"/>
    </row>
    <row r="4" spans="1:8">
      <c r="A4" s="2"/>
    </row>
    <row r="5" spans="1:8">
      <c r="A5" s="2"/>
      <c r="B5" s="171" t="s">
        <v>3</v>
      </c>
      <c r="C5" s="171"/>
      <c r="D5" s="171"/>
      <c r="E5" s="171"/>
      <c r="F5" s="171"/>
      <c r="G5" s="171"/>
      <c r="H5" s="171"/>
    </row>
    <row r="6" spans="1:8">
      <c r="A6" s="2"/>
      <c r="B6" s="171"/>
      <c r="C6" s="171"/>
      <c r="D6" s="171"/>
      <c r="E6" s="171"/>
      <c r="F6" s="171"/>
      <c r="G6" s="171"/>
      <c r="H6" s="171"/>
    </row>
    <row r="7" spans="1:8">
      <c r="A7" s="2"/>
      <c r="B7" s="172" t="s">
        <v>4</v>
      </c>
      <c r="C7" s="172"/>
      <c r="D7" s="172"/>
      <c r="E7" s="172"/>
      <c r="F7" s="172"/>
      <c r="G7" s="172"/>
      <c r="H7" s="172"/>
    </row>
    <row r="8" spans="1:8">
      <c r="A8" s="2"/>
      <c r="B8" s="167" t="s">
        <v>5</v>
      </c>
      <c r="C8" s="167"/>
      <c r="D8" s="167"/>
      <c r="E8" s="167"/>
      <c r="F8" s="167"/>
      <c r="G8" s="167"/>
      <c r="H8" s="167"/>
    </row>
    <row r="9" spans="1:8" ht="12.75" customHeight="1">
      <c r="A9" s="2"/>
      <c r="B9" s="172" t="s">
        <v>6</v>
      </c>
      <c r="C9" s="172"/>
      <c r="D9" s="172"/>
      <c r="E9" s="172"/>
      <c r="F9" s="172"/>
      <c r="G9" s="172"/>
      <c r="H9" s="172"/>
    </row>
    <row r="10" spans="1:8">
      <c r="A10" s="2"/>
      <c r="B10" s="176" t="s">
        <v>7</v>
      </c>
      <c r="C10" s="176"/>
      <c r="D10" s="176"/>
      <c r="E10" s="176"/>
      <c r="F10" s="176"/>
      <c r="G10" s="176"/>
      <c r="H10" s="176"/>
    </row>
    <row r="11" spans="1:8">
      <c r="A11" s="2"/>
      <c r="B11" s="177"/>
      <c r="C11" s="177"/>
      <c r="D11" s="177"/>
      <c r="E11" s="177"/>
      <c r="F11" s="177"/>
      <c r="G11" s="177"/>
      <c r="H11" s="177"/>
    </row>
    <row r="12" spans="1:8">
      <c r="A12" s="2"/>
      <c r="B12" s="178"/>
      <c r="C12" s="178"/>
      <c r="D12" s="178"/>
      <c r="E12" s="178"/>
      <c r="F12" s="178"/>
    </row>
    <row r="13" spans="1:8">
      <c r="A13" s="2"/>
      <c r="B13" s="171" t="s">
        <v>8</v>
      </c>
      <c r="C13" s="171"/>
      <c r="D13" s="171"/>
      <c r="E13" s="171"/>
      <c r="F13" s="171"/>
      <c r="G13" s="171"/>
      <c r="H13" s="171"/>
    </row>
    <row r="14" spans="1:8">
      <c r="A14" s="2"/>
      <c r="B14" s="171" t="s">
        <v>9</v>
      </c>
      <c r="C14" s="171"/>
      <c r="D14" s="171"/>
      <c r="E14" s="171"/>
      <c r="F14" s="171"/>
      <c r="G14" s="171"/>
      <c r="H14" s="171"/>
    </row>
    <row r="15" spans="1:8">
      <c r="A15" s="2"/>
      <c r="B15" s="4"/>
      <c r="C15" s="5"/>
      <c r="D15" s="5"/>
      <c r="E15" s="5"/>
      <c r="F15" s="5"/>
      <c r="G15" s="6"/>
      <c r="H15" s="6"/>
    </row>
    <row r="16" spans="1:8">
      <c r="A16" s="2"/>
      <c r="B16" s="179" t="s">
        <v>10</v>
      </c>
      <c r="C16" s="179"/>
      <c r="D16" s="179"/>
      <c r="E16" s="179"/>
      <c r="F16" s="179"/>
      <c r="G16" s="179"/>
      <c r="H16" s="179"/>
    </row>
    <row r="17" spans="1:8">
      <c r="A17" s="2"/>
      <c r="B17" s="180" t="s">
        <v>11</v>
      </c>
      <c r="C17" s="180"/>
      <c r="D17" s="180"/>
      <c r="E17" s="180"/>
      <c r="F17" s="180"/>
      <c r="G17" s="180"/>
      <c r="H17" s="180"/>
    </row>
    <row r="18" spans="1:8" ht="12.75" customHeight="1">
      <c r="A18" s="2"/>
      <c r="B18" s="4"/>
      <c r="C18" s="7"/>
      <c r="D18" s="7"/>
      <c r="E18" s="181" t="s">
        <v>263</v>
      </c>
      <c r="F18" s="181"/>
      <c r="G18" s="181"/>
      <c r="H18" s="181"/>
    </row>
    <row r="19" spans="1:8" ht="67.5" customHeight="1">
      <c r="A19" s="2"/>
      <c r="B19" s="8" t="s">
        <v>12</v>
      </c>
      <c r="C19" s="182" t="s">
        <v>13</v>
      </c>
      <c r="D19" s="183"/>
      <c r="E19" s="184"/>
      <c r="F19" s="9" t="s">
        <v>14</v>
      </c>
      <c r="G19" s="10" t="s">
        <v>15</v>
      </c>
      <c r="H19" s="10" t="s">
        <v>16</v>
      </c>
    </row>
    <row r="20" spans="1:8" s="3" customFormat="1" ht="12.75" customHeight="1">
      <c r="A20" s="2"/>
      <c r="B20" s="10" t="s">
        <v>17</v>
      </c>
      <c r="C20" s="11" t="s">
        <v>18</v>
      </c>
      <c r="D20" s="12"/>
      <c r="E20" s="13"/>
      <c r="F20" s="14"/>
      <c r="G20" s="15">
        <f>SUM(G21,G27,G37,G38,G39)</f>
        <v>1240740.99</v>
      </c>
      <c r="H20" s="15">
        <f>SUM(H21,H27,H37,H38,H39)</f>
        <v>1265429.5499999998</v>
      </c>
    </row>
    <row r="21" spans="1:8" s="3" customFormat="1" ht="12.75" customHeight="1">
      <c r="A21" s="2"/>
      <c r="B21" s="16" t="s">
        <v>19</v>
      </c>
      <c r="C21" s="17" t="s">
        <v>20</v>
      </c>
      <c r="D21" s="18"/>
      <c r="E21" s="19"/>
      <c r="F21" s="14"/>
      <c r="G21" s="20">
        <f>SUM(G22:G26)</f>
        <v>0</v>
      </c>
      <c r="H21" s="20">
        <f>SUM(H22:H26)</f>
        <v>0</v>
      </c>
    </row>
    <row r="22" spans="1:8" s="3" customFormat="1" ht="12.75" customHeight="1">
      <c r="A22" s="2"/>
      <c r="B22" s="14" t="s">
        <v>21</v>
      </c>
      <c r="C22" s="21"/>
      <c r="D22" s="22" t="s">
        <v>22</v>
      </c>
      <c r="E22" s="23"/>
      <c r="F22" s="24"/>
      <c r="G22" s="20" t="s">
        <v>23</v>
      </c>
      <c r="H22" s="20" t="s">
        <v>23</v>
      </c>
    </row>
    <row r="23" spans="1:8" s="3" customFormat="1" ht="12.75" customHeight="1">
      <c r="A23" s="2"/>
      <c r="B23" s="14" t="s">
        <v>24</v>
      </c>
      <c r="C23" s="21"/>
      <c r="D23" s="22" t="s">
        <v>25</v>
      </c>
      <c r="E23" s="25"/>
      <c r="F23" s="26"/>
      <c r="G23" s="20">
        <v>0</v>
      </c>
      <c r="H23" s="20">
        <v>0</v>
      </c>
    </row>
    <row r="24" spans="1:8" s="3" customFormat="1" ht="12.75" customHeight="1">
      <c r="A24" s="2"/>
      <c r="B24" s="14" t="s">
        <v>26</v>
      </c>
      <c r="C24" s="21"/>
      <c r="D24" s="22" t="s">
        <v>27</v>
      </c>
      <c r="E24" s="25"/>
      <c r="F24" s="26"/>
      <c r="G24" s="20" t="s">
        <v>23</v>
      </c>
      <c r="H24" s="20" t="s">
        <v>23</v>
      </c>
    </row>
    <row r="25" spans="1:8" s="3" customFormat="1" ht="12.75" customHeight="1">
      <c r="A25" s="2"/>
      <c r="B25" s="14" t="s">
        <v>28</v>
      </c>
      <c r="C25" s="21"/>
      <c r="D25" s="22" t="s">
        <v>29</v>
      </c>
      <c r="E25" s="25"/>
      <c r="F25" s="16"/>
      <c r="G25" s="20" t="s">
        <v>23</v>
      </c>
      <c r="H25" s="20" t="s">
        <v>23</v>
      </c>
    </row>
    <row r="26" spans="1:8" s="3" customFormat="1" ht="12.75" customHeight="1">
      <c r="A26" s="2"/>
      <c r="B26" s="27" t="s">
        <v>30</v>
      </c>
      <c r="C26" s="21"/>
      <c r="D26" s="28" t="s">
        <v>31</v>
      </c>
      <c r="E26" s="23"/>
      <c r="F26" s="16"/>
      <c r="G26" s="20" t="s">
        <v>23</v>
      </c>
      <c r="H26" s="20" t="s">
        <v>23</v>
      </c>
    </row>
    <row r="27" spans="1:8" s="3" customFormat="1" ht="12.75" customHeight="1">
      <c r="A27" s="2"/>
      <c r="B27" s="29" t="s">
        <v>32</v>
      </c>
      <c r="C27" s="30" t="s">
        <v>33</v>
      </c>
      <c r="D27" s="31"/>
      <c r="E27" s="32"/>
      <c r="F27" s="16" t="s">
        <v>266</v>
      </c>
      <c r="G27" s="20">
        <f>SUM(G28:G36)</f>
        <v>1240740.99</v>
      </c>
      <c r="H27" s="20">
        <f>SUM(H28:H36)</f>
        <v>1265429.5499999998</v>
      </c>
    </row>
    <row r="28" spans="1:8" s="3" customFormat="1" ht="12.75" customHeight="1">
      <c r="A28" s="2"/>
      <c r="B28" s="14" t="s">
        <v>34</v>
      </c>
      <c r="C28" s="21"/>
      <c r="D28" s="22" t="s">
        <v>35</v>
      </c>
      <c r="E28" s="25"/>
      <c r="F28" s="26"/>
      <c r="G28" s="20" t="s">
        <v>23</v>
      </c>
      <c r="H28" s="20" t="s">
        <v>23</v>
      </c>
    </row>
    <row r="29" spans="1:8" s="3" customFormat="1" ht="12.75" customHeight="1">
      <c r="A29" s="2"/>
      <c r="B29" s="14" t="s">
        <v>36</v>
      </c>
      <c r="C29" s="21"/>
      <c r="D29" s="22" t="s">
        <v>37</v>
      </c>
      <c r="E29" s="25"/>
      <c r="F29" s="26"/>
      <c r="G29" s="20">
        <v>1045279.1</v>
      </c>
      <c r="H29" s="20">
        <v>1054342.2</v>
      </c>
    </row>
    <row r="30" spans="1:8" s="3" customFormat="1" ht="12.75" customHeight="1">
      <c r="A30" s="2"/>
      <c r="B30" s="14" t="s">
        <v>38</v>
      </c>
      <c r="C30" s="21"/>
      <c r="D30" s="22" t="s">
        <v>39</v>
      </c>
      <c r="E30" s="25"/>
      <c r="F30" s="26"/>
      <c r="G30" s="20" t="s">
        <v>23</v>
      </c>
      <c r="H30" s="20" t="s">
        <v>23</v>
      </c>
    </row>
    <row r="31" spans="1:8" s="3" customFormat="1" ht="12.75" customHeight="1">
      <c r="A31" s="2"/>
      <c r="B31" s="14" t="s">
        <v>40</v>
      </c>
      <c r="C31" s="21"/>
      <c r="D31" s="22" t="s">
        <v>41</v>
      </c>
      <c r="E31" s="25"/>
      <c r="F31" s="26"/>
      <c r="G31" s="20">
        <v>35097.86</v>
      </c>
      <c r="H31" s="20">
        <v>37442.129999999997</v>
      </c>
    </row>
    <row r="32" spans="1:8" s="3" customFormat="1" ht="12.75" customHeight="1">
      <c r="A32" s="2"/>
      <c r="B32" s="14" t="s">
        <v>42</v>
      </c>
      <c r="C32" s="21"/>
      <c r="D32" s="22" t="s">
        <v>43</v>
      </c>
      <c r="E32" s="25"/>
      <c r="F32" s="26"/>
      <c r="G32" s="20">
        <v>24013</v>
      </c>
      <c r="H32" s="20">
        <v>25438.66</v>
      </c>
    </row>
    <row r="33" spans="1:8" s="3" customFormat="1" ht="12.75" customHeight="1">
      <c r="A33" s="2"/>
      <c r="B33" s="14" t="s">
        <v>44</v>
      </c>
      <c r="C33" s="21"/>
      <c r="D33" s="22" t="s">
        <v>45</v>
      </c>
      <c r="E33" s="25"/>
      <c r="F33" s="26"/>
      <c r="G33" s="20">
        <v>2825.8</v>
      </c>
      <c r="H33" s="20">
        <v>4521.3100000000004</v>
      </c>
    </row>
    <row r="34" spans="1:8" s="3" customFormat="1" ht="12.75" customHeight="1">
      <c r="A34" s="2"/>
      <c r="B34" s="14" t="s">
        <v>46</v>
      </c>
      <c r="C34" s="21"/>
      <c r="D34" s="22" t="s">
        <v>47</v>
      </c>
      <c r="E34" s="25"/>
      <c r="F34" s="26"/>
      <c r="G34" s="20">
        <v>93522.48</v>
      </c>
      <c r="H34" s="20">
        <v>103682.5</v>
      </c>
    </row>
    <row r="35" spans="1:8" s="3" customFormat="1" ht="12.75" customHeight="1">
      <c r="A35" s="2"/>
      <c r="B35" s="14" t="s">
        <v>48</v>
      </c>
      <c r="C35" s="33"/>
      <c r="D35" s="34" t="s">
        <v>49</v>
      </c>
      <c r="E35" s="35"/>
      <c r="F35" s="26"/>
      <c r="G35" s="20" t="s">
        <v>23</v>
      </c>
      <c r="H35" s="20" t="s">
        <v>23</v>
      </c>
    </row>
    <row r="36" spans="1:8" s="3" customFormat="1" ht="12.75" customHeight="1">
      <c r="A36" s="2"/>
      <c r="B36" s="14" t="s">
        <v>50</v>
      </c>
      <c r="C36" s="21"/>
      <c r="D36" s="22" t="s">
        <v>51</v>
      </c>
      <c r="E36" s="25"/>
      <c r="F36" s="16"/>
      <c r="G36" s="20">
        <v>40002.75</v>
      </c>
      <c r="H36" s="20">
        <v>40002.75</v>
      </c>
    </row>
    <row r="37" spans="1:8" s="3" customFormat="1" ht="12.75" customHeight="1">
      <c r="A37" s="2"/>
      <c r="B37" s="16" t="s">
        <v>52</v>
      </c>
      <c r="C37" s="36" t="s">
        <v>53</v>
      </c>
      <c r="D37" s="36"/>
      <c r="E37" s="37"/>
      <c r="F37" s="16"/>
      <c r="G37" s="20" t="s">
        <v>23</v>
      </c>
      <c r="H37" s="20" t="s">
        <v>23</v>
      </c>
    </row>
    <row r="38" spans="1:8" s="3" customFormat="1" ht="12.75" customHeight="1">
      <c r="A38" s="2"/>
      <c r="B38" s="16" t="s">
        <v>54</v>
      </c>
      <c r="C38" s="36" t="s">
        <v>55</v>
      </c>
      <c r="D38" s="36"/>
      <c r="E38" s="37"/>
      <c r="F38" s="26"/>
      <c r="G38" s="20" t="s">
        <v>23</v>
      </c>
      <c r="H38" s="20" t="s">
        <v>23</v>
      </c>
    </row>
    <row r="39" spans="1:8" s="3" customFormat="1" ht="12.75" customHeight="1">
      <c r="A39" s="2"/>
      <c r="B39" s="16" t="s">
        <v>56</v>
      </c>
      <c r="C39" s="36" t="s">
        <v>57</v>
      </c>
      <c r="D39" s="21"/>
      <c r="E39" s="38"/>
      <c r="F39" s="26"/>
      <c r="G39" s="20" t="s">
        <v>23</v>
      </c>
      <c r="H39" s="20" t="s">
        <v>23</v>
      </c>
    </row>
    <row r="40" spans="1:8" s="3" customFormat="1" ht="12.75" customHeight="1">
      <c r="A40" s="2"/>
      <c r="B40" s="10" t="s">
        <v>58</v>
      </c>
      <c r="C40" s="11" t="s">
        <v>59</v>
      </c>
      <c r="D40" s="12"/>
      <c r="E40" s="13"/>
      <c r="F40" s="26"/>
      <c r="G40" s="20" t="s">
        <v>23</v>
      </c>
      <c r="H40" s="20" t="s">
        <v>23</v>
      </c>
    </row>
    <row r="41" spans="1:8" s="3" customFormat="1" ht="12.75" customHeight="1">
      <c r="A41" s="2"/>
      <c r="B41" s="8" t="s">
        <v>60</v>
      </c>
      <c r="C41" s="39" t="s">
        <v>61</v>
      </c>
      <c r="D41" s="40"/>
      <c r="E41" s="41"/>
      <c r="F41" s="16"/>
      <c r="G41" s="15">
        <f>SUM(G42,G48,G49,G56,G57)</f>
        <v>443349</v>
      </c>
      <c r="H41" s="15">
        <f>SUM(H42,H48,H49,H56,H57)</f>
        <v>191746.98</v>
      </c>
    </row>
    <row r="42" spans="1:8" s="3" customFormat="1" ht="12.75" customHeight="1">
      <c r="A42" s="2"/>
      <c r="B42" s="42" t="s">
        <v>19</v>
      </c>
      <c r="C42" s="43" t="s">
        <v>62</v>
      </c>
      <c r="D42" s="44"/>
      <c r="E42" s="45"/>
      <c r="F42" s="16" t="s">
        <v>267</v>
      </c>
      <c r="G42" s="20">
        <f>SUM(G43:G47)</f>
        <v>593.17999999999995</v>
      </c>
      <c r="H42" s="20">
        <f>SUM(H43:H47)</f>
        <v>122.99</v>
      </c>
    </row>
    <row r="43" spans="1:8" s="3" customFormat="1" ht="12.75" customHeight="1">
      <c r="A43" s="2"/>
      <c r="B43" s="46" t="s">
        <v>21</v>
      </c>
      <c r="C43" s="33"/>
      <c r="D43" s="34" t="s">
        <v>63</v>
      </c>
      <c r="E43" s="35"/>
      <c r="F43" s="26"/>
      <c r="G43" s="20" t="s">
        <v>23</v>
      </c>
      <c r="H43" s="20" t="s">
        <v>23</v>
      </c>
    </row>
    <row r="44" spans="1:8" s="3" customFormat="1" ht="12.75" customHeight="1">
      <c r="A44" s="2"/>
      <c r="B44" s="46" t="s">
        <v>24</v>
      </c>
      <c r="C44" s="33"/>
      <c r="D44" s="34" t="s">
        <v>64</v>
      </c>
      <c r="E44" s="35"/>
      <c r="F44" s="26"/>
      <c r="G44" s="20">
        <v>593.17999999999995</v>
      </c>
      <c r="H44" s="20">
        <v>122.99</v>
      </c>
    </row>
    <row r="45" spans="1:8" s="3" customFormat="1">
      <c r="A45" s="2"/>
      <c r="B45" s="46" t="s">
        <v>26</v>
      </c>
      <c r="C45" s="33"/>
      <c r="D45" s="34" t="s">
        <v>65</v>
      </c>
      <c r="E45" s="35"/>
      <c r="F45" s="26"/>
      <c r="G45" s="20" t="s">
        <v>23</v>
      </c>
      <c r="H45" s="20" t="s">
        <v>23</v>
      </c>
    </row>
    <row r="46" spans="1:8" s="3" customFormat="1">
      <c r="A46" s="2"/>
      <c r="B46" s="46" t="s">
        <v>28</v>
      </c>
      <c r="C46" s="33"/>
      <c r="D46" s="34" t="s">
        <v>66</v>
      </c>
      <c r="E46" s="35"/>
      <c r="F46" s="26"/>
      <c r="G46" s="20">
        <v>0</v>
      </c>
      <c r="H46" s="20">
        <v>0</v>
      </c>
    </row>
    <row r="47" spans="1:8" s="3" customFormat="1" ht="12.75" customHeight="1">
      <c r="A47" s="2"/>
      <c r="B47" s="46" t="s">
        <v>30</v>
      </c>
      <c r="C47" s="40"/>
      <c r="D47" s="185" t="s">
        <v>67</v>
      </c>
      <c r="E47" s="186"/>
      <c r="F47" s="26"/>
      <c r="G47" s="20" t="s">
        <v>23</v>
      </c>
      <c r="H47" s="20" t="s">
        <v>23</v>
      </c>
    </row>
    <row r="48" spans="1:8" s="3" customFormat="1" ht="12.75" customHeight="1">
      <c r="A48" s="2"/>
      <c r="B48" s="42" t="s">
        <v>32</v>
      </c>
      <c r="C48" s="47" t="s">
        <v>68</v>
      </c>
      <c r="D48" s="48"/>
      <c r="E48" s="49"/>
      <c r="F48" s="16" t="s">
        <v>268</v>
      </c>
      <c r="G48" s="20">
        <v>2386.75</v>
      </c>
      <c r="H48" s="20">
        <v>3354.8</v>
      </c>
    </row>
    <row r="49" spans="1:8" s="3" customFormat="1" ht="12.75" customHeight="1">
      <c r="A49" s="2"/>
      <c r="B49" s="42" t="s">
        <v>52</v>
      </c>
      <c r="C49" s="43" t="s">
        <v>69</v>
      </c>
      <c r="D49" s="44"/>
      <c r="E49" s="45"/>
      <c r="F49" s="16" t="s">
        <v>269</v>
      </c>
      <c r="G49" s="20">
        <f>SUM(G50:G55)</f>
        <v>426415.89</v>
      </c>
      <c r="H49" s="20">
        <f>SUM(H50:H55)</f>
        <v>181611.72</v>
      </c>
    </row>
    <row r="50" spans="1:8" s="3" customFormat="1" ht="12.75" customHeight="1">
      <c r="A50" s="2"/>
      <c r="B50" s="46" t="s">
        <v>70</v>
      </c>
      <c r="C50" s="44"/>
      <c r="D50" s="50" t="s">
        <v>71</v>
      </c>
      <c r="E50" s="51"/>
      <c r="F50" s="16"/>
      <c r="G50" s="20" t="s">
        <v>23</v>
      </c>
      <c r="H50" s="20" t="s">
        <v>23</v>
      </c>
    </row>
    <row r="51" spans="1:8" s="3" customFormat="1" ht="12.75" customHeight="1">
      <c r="A51" s="2"/>
      <c r="B51" s="52" t="s">
        <v>72</v>
      </c>
      <c r="C51" s="33"/>
      <c r="D51" s="34" t="s">
        <v>73</v>
      </c>
      <c r="E51" s="53"/>
      <c r="F51" s="54"/>
      <c r="G51" s="20">
        <v>0</v>
      </c>
      <c r="H51" s="20">
        <v>0</v>
      </c>
    </row>
    <row r="52" spans="1:8" s="3" customFormat="1" ht="12.75" customHeight="1">
      <c r="A52" s="2"/>
      <c r="B52" s="46" t="s">
        <v>74</v>
      </c>
      <c r="C52" s="33"/>
      <c r="D52" s="34" t="s">
        <v>75</v>
      </c>
      <c r="E52" s="35"/>
      <c r="F52" s="16"/>
      <c r="G52" s="20">
        <v>0</v>
      </c>
      <c r="H52" s="20">
        <v>0</v>
      </c>
    </row>
    <row r="53" spans="1:8" s="3" customFormat="1" ht="12.75" customHeight="1">
      <c r="A53" s="2"/>
      <c r="B53" s="46" t="s">
        <v>76</v>
      </c>
      <c r="C53" s="33"/>
      <c r="D53" s="185" t="s">
        <v>77</v>
      </c>
      <c r="E53" s="186"/>
      <c r="F53" s="16"/>
      <c r="G53" s="20">
        <v>5704.09</v>
      </c>
      <c r="H53" s="20">
        <v>456</v>
      </c>
    </row>
    <row r="54" spans="1:8" s="3" customFormat="1" ht="12.75" customHeight="1">
      <c r="A54" s="2"/>
      <c r="B54" s="46" t="s">
        <v>78</v>
      </c>
      <c r="C54" s="33"/>
      <c r="D54" s="34" t="s">
        <v>79</v>
      </c>
      <c r="E54" s="35"/>
      <c r="F54" s="16"/>
      <c r="G54" s="20">
        <v>420711.8</v>
      </c>
      <c r="H54" s="20">
        <v>175334.93</v>
      </c>
    </row>
    <row r="55" spans="1:8" s="3" customFormat="1" ht="12.75" customHeight="1">
      <c r="A55" s="2"/>
      <c r="B55" s="46" t="s">
        <v>80</v>
      </c>
      <c r="C55" s="33"/>
      <c r="D55" s="34" t="s">
        <v>81</v>
      </c>
      <c r="E55" s="35"/>
      <c r="F55" s="16"/>
      <c r="G55" s="20">
        <v>0</v>
      </c>
      <c r="H55" s="20">
        <v>5820.79</v>
      </c>
    </row>
    <row r="56" spans="1:8" s="3" customFormat="1" ht="12.75" customHeight="1">
      <c r="A56" s="2"/>
      <c r="B56" s="42" t="s">
        <v>54</v>
      </c>
      <c r="C56" s="55" t="s">
        <v>82</v>
      </c>
      <c r="D56" s="55"/>
      <c r="E56" s="56"/>
      <c r="F56" s="16"/>
      <c r="G56" s="20" t="s">
        <v>23</v>
      </c>
      <c r="H56" s="20" t="s">
        <v>23</v>
      </c>
    </row>
    <row r="57" spans="1:8" s="3" customFormat="1" ht="12.75" customHeight="1">
      <c r="A57" s="2"/>
      <c r="B57" s="42" t="s">
        <v>56</v>
      </c>
      <c r="C57" s="55" t="s">
        <v>83</v>
      </c>
      <c r="D57" s="55"/>
      <c r="E57" s="56"/>
      <c r="F57" s="16" t="s">
        <v>270</v>
      </c>
      <c r="G57" s="20">
        <v>13953.18</v>
      </c>
      <c r="H57" s="20">
        <v>6657.47</v>
      </c>
    </row>
    <row r="58" spans="1:8" s="3" customFormat="1" ht="12.75" customHeight="1">
      <c r="A58" s="2"/>
      <c r="B58" s="16"/>
      <c r="C58" s="30" t="s">
        <v>84</v>
      </c>
      <c r="D58" s="31"/>
      <c r="E58" s="32"/>
      <c r="F58" s="16"/>
      <c r="G58" s="20">
        <f>SUM(G20,G40,G41)</f>
        <v>1684089.99</v>
      </c>
      <c r="H58" s="20">
        <f>SUM(H20,H40,H41)</f>
        <v>1457176.5299999998</v>
      </c>
    </row>
    <row r="59" spans="1:8" s="3" customFormat="1" ht="12.75" customHeight="1">
      <c r="A59" s="2"/>
      <c r="B59" s="10" t="s">
        <v>85</v>
      </c>
      <c r="C59" s="11" t="s">
        <v>86</v>
      </c>
      <c r="D59" s="11"/>
      <c r="E59" s="57"/>
      <c r="F59" s="16" t="s">
        <v>271</v>
      </c>
      <c r="G59" s="15">
        <f>SUM(G60:G63)</f>
        <v>1255459.53</v>
      </c>
      <c r="H59" s="15">
        <f>SUM(H60:H63)</f>
        <v>1272433.3199999998</v>
      </c>
    </row>
    <row r="60" spans="1:8" s="3" customFormat="1" ht="12.75" customHeight="1">
      <c r="A60" s="2"/>
      <c r="B60" s="16" t="s">
        <v>19</v>
      </c>
      <c r="C60" s="36" t="s">
        <v>87</v>
      </c>
      <c r="D60" s="36"/>
      <c r="E60" s="37"/>
      <c r="F60" s="16"/>
      <c r="G60" s="20">
        <v>208012.79</v>
      </c>
      <c r="H60" s="20">
        <v>204521.05</v>
      </c>
    </row>
    <row r="61" spans="1:8" s="3" customFormat="1" ht="12.75" customHeight="1">
      <c r="A61" s="2"/>
      <c r="B61" s="29" t="s">
        <v>32</v>
      </c>
      <c r="C61" s="30" t="s">
        <v>88</v>
      </c>
      <c r="D61" s="31"/>
      <c r="E61" s="32"/>
      <c r="F61" s="29"/>
      <c r="G61" s="20">
        <v>742113.95</v>
      </c>
      <c r="H61" s="20">
        <v>752629.89</v>
      </c>
    </row>
    <row r="62" spans="1:8" s="3" customFormat="1" ht="12.75" customHeight="1">
      <c r="A62" s="2"/>
      <c r="B62" s="16" t="s">
        <v>52</v>
      </c>
      <c r="C62" s="173" t="s">
        <v>89</v>
      </c>
      <c r="D62" s="174"/>
      <c r="E62" s="175"/>
      <c r="F62" s="16"/>
      <c r="G62" s="20">
        <v>289366.53999999998</v>
      </c>
      <c r="H62" s="20">
        <v>295694.44</v>
      </c>
    </row>
    <row r="63" spans="1:8" s="3" customFormat="1" ht="12.75" customHeight="1">
      <c r="A63" s="2"/>
      <c r="B63" s="16" t="s">
        <v>90</v>
      </c>
      <c r="C63" s="36" t="s">
        <v>91</v>
      </c>
      <c r="D63" s="21"/>
      <c r="E63" s="38"/>
      <c r="F63" s="16"/>
      <c r="G63" s="20">
        <v>15966.25</v>
      </c>
      <c r="H63" s="20">
        <v>19587.939999999999</v>
      </c>
    </row>
    <row r="64" spans="1:8" s="3" customFormat="1" ht="12.75" customHeight="1">
      <c r="A64" s="2"/>
      <c r="B64" s="10" t="s">
        <v>92</v>
      </c>
      <c r="C64" s="11" t="s">
        <v>93</v>
      </c>
      <c r="D64" s="12"/>
      <c r="E64" s="13"/>
      <c r="F64" s="16"/>
      <c r="G64" s="15">
        <f>SUM(G65,G69)</f>
        <v>431234.88999999996</v>
      </c>
      <c r="H64" s="15">
        <f>SUM(H65,H69)</f>
        <v>181461.70999999996</v>
      </c>
    </row>
    <row r="65" spans="1:8" s="3" customFormat="1" ht="12.75" customHeight="1">
      <c r="A65" s="2"/>
      <c r="B65" s="16" t="s">
        <v>19</v>
      </c>
      <c r="C65" s="17" t="s">
        <v>94</v>
      </c>
      <c r="D65" s="58"/>
      <c r="E65" s="59"/>
      <c r="F65" s="16" t="s">
        <v>272</v>
      </c>
      <c r="G65" s="20">
        <f>SUM(G66:G68)</f>
        <v>15407.83</v>
      </c>
      <c r="H65" s="20">
        <f>SUM(H66:H68)</f>
        <v>15407.83</v>
      </c>
    </row>
    <row r="66" spans="1:8" s="3" customFormat="1">
      <c r="A66" s="2"/>
      <c r="B66" s="14" t="s">
        <v>21</v>
      </c>
      <c r="C66" s="60"/>
      <c r="D66" s="22" t="s">
        <v>95</v>
      </c>
      <c r="E66" s="61"/>
      <c r="F66" s="16"/>
      <c r="G66" s="20" t="s">
        <v>23</v>
      </c>
      <c r="H66" s="20" t="s">
        <v>23</v>
      </c>
    </row>
    <row r="67" spans="1:8" s="3" customFormat="1" ht="12.75" customHeight="1">
      <c r="A67" s="2"/>
      <c r="B67" s="14" t="s">
        <v>24</v>
      </c>
      <c r="C67" s="21"/>
      <c r="D67" s="22" t="s">
        <v>96</v>
      </c>
      <c r="E67" s="25"/>
      <c r="F67" s="16"/>
      <c r="G67" s="20">
        <v>15407.83</v>
      </c>
      <c r="H67" s="20">
        <v>15407.83</v>
      </c>
    </row>
    <row r="68" spans="1:8" s="3" customFormat="1" ht="12.75" customHeight="1">
      <c r="A68" s="2"/>
      <c r="B68" s="14" t="s">
        <v>97</v>
      </c>
      <c r="C68" s="21"/>
      <c r="D68" s="22" t="s">
        <v>98</v>
      </c>
      <c r="E68" s="25"/>
      <c r="F68" s="26"/>
      <c r="G68" s="20" t="s">
        <v>23</v>
      </c>
      <c r="H68" s="20" t="s">
        <v>23</v>
      </c>
    </row>
    <row r="69" spans="1:8" s="65" customFormat="1" ht="12.75" customHeight="1">
      <c r="A69" s="2"/>
      <c r="B69" s="42" t="s">
        <v>32</v>
      </c>
      <c r="C69" s="62" t="s">
        <v>99</v>
      </c>
      <c r="D69" s="63"/>
      <c r="E69" s="64"/>
      <c r="F69" s="42" t="s">
        <v>273</v>
      </c>
      <c r="G69" s="20">
        <f>SUM(G70:G75,G78:G83)</f>
        <v>415827.05999999994</v>
      </c>
      <c r="H69" s="20">
        <f>SUM(H70:H75,H78:H83)</f>
        <v>166053.87999999998</v>
      </c>
    </row>
    <row r="70" spans="1:8" s="3" customFormat="1" ht="12.75" customHeight="1">
      <c r="A70" s="2"/>
      <c r="B70" s="14" t="s">
        <v>34</v>
      </c>
      <c r="C70" s="21"/>
      <c r="D70" s="22" t="s">
        <v>100</v>
      </c>
      <c r="E70" s="23"/>
      <c r="F70" s="16"/>
      <c r="G70" s="20" t="s">
        <v>23</v>
      </c>
      <c r="H70" s="20" t="s">
        <v>23</v>
      </c>
    </row>
    <row r="71" spans="1:8" s="3" customFormat="1" ht="12.75" customHeight="1">
      <c r="A71" s="2"/>
      <c r="B71" s="14" t="s">
        <v>36</v>
      </c>
      <c r="C71" s="60"/>
      <c r="D71" s="22" t="s">
        <v>101</v>
      </c>
      <c r="E71" s="61"/>
      <c r="F71" s="16"/>
      <c r="G71" s="20" t="s">
        <v>23</v>
      </c>
      <c r="H71" s="20" t="s">
        <v>23</v>
      </c>
    </row>
    <row r="72" spans="1:8" s="3" customFormat="1">
      <c r="A72" s="2"/>
      <c r="B72" s="14" t="s">
        <v>38</v>
      </c>
      <c r="C72" s="60"/>
      <c r="D72" s="22" t="s">
        <v>102</v>
      </c>
      <c r="E72" s="61"/>
      <c r="F72" s="16"/>
      <c r="G72" s="20" t="s">
        <v>23</v>
      </c>
      <c r="H72" s="20" t="s">
        <v>23</v>
      </c>
    </row>
    <row r="73" spans="1:8" s="3" customFormat="1">
      <c r="A73" s="2"/>
      <c r="B73" s="66" t="s">
        <v>40</v>
      </c>
      <c r="C73" s="44"/>
      <c r="D73" s="67" t="s">
        <v>103</v>
      </c>
      <c r="E73" s="51"/>
      <c r="F73" s="16"/>
      <c r="G73" s="20" t="s">
        <v>23</v>
      </c>
      <c r="H73" s="20" t="s">
        <v>23</v>
      </c>
    </row>
    <row r="74" spans="1:8" s="3" customFormat="1">
      <c r="A74" s="2"/>
      <c r="B74" s="16" t="s">
        <v>42</v>
      </c>
      <c r="C74" s="28"/>
      <c r="D74" s="28" t="s">
        <v>104</v>
      </c>
      <c r="E74" s="23"/>
      <c r="F74" s="68"/>
      <c r="G74" s="20" t="s">
        <v>23</v>
      </c>
      <c r="H74" s="20" t="s">
        <v>23</v>
      </c>
    </row>
    <row r="75" spans="1:8" s="3" customFormat="1" ht="12.75" customHeight="1">
      <c r="A75" s="2"/>
      <c r="B75" s="69" t="s">
        <v>44</v>
      </c>
      <c r="C75" s="63"/>
      <c r="D75" s="70" t="s">
        <v>105</v>
      </c>
      <c r="E75" s="71"/>
      <c r="F75" s="16"/>
      <c r="G75" s="20">
        <f>SUM(G76,G77)</f>
        <v>0</v>
      </c>
      <c r="H75" s="20">
        <f>SUM(H76,H77)</f>
        <v>0</v>
      </c>
    </row>
    <row r="76" spans="1:8" s="3" customFormat="1" ht="12.75" customHeight="1">
      <c r="A76" s="2"/>
      <c r="B76" s="46" t="s">
        <v>106</v>
      </c>
      <c r="C76" s="33"/>
      <c r="D76" s="53"/>
      <c r="E76" s="35" t="s">
        <v>107</v>
      </c>
      <c r="F76" s="16"/>
      <c r="G76" s="20">
        <v>0</v>
      </c>
      <c r="H76" s="20">
        <v>0</v>
      </c>
    </row>
    <row r="77" spans="1:8" s="3" customFormat="1" ht="12.75" customHeight="1">
      <c r="A77" s="2"/>
      <c r="B77" s="46" t="s">
        <v>108</v>
      </c>
      <c r="C77" s="33"/>
      <c r="D77" s="53"/>
      <c r="E77" s="35" t="s">
        <v>109</v>
      </c>
      <c r="F77" s="26"/>
      <c r="G77" s="20" t="s">
        <v>23</v>
      </c>
      <c r="H77" s="20" t="s">
        <v>23</v>
      </c>
    </row>
    <row r="78" spans="1:8" s="3" customFormat="1" ht="12.75" customHeight="1">
      <c r="A78" s="2"/>
      <c r="B78" s="46" t="s">
        <v>46</v>
      </c>
      <c r="C78" s="48"/>
      <c r="D78" s="72" t="s">
        <v>110</v>
      </c>
      <c r="E78" s="73"/>
      <c r="F78" s="26"/>
      <c r="G78" s="20">
        <v>0</v>
      </c>
      <c r="H78" s="20">
        <v>0</v>
      </c>
    </row>
    <row r="79" spans="1:8" s="3" customFormat="1" ht="12.75" customHeight="1">
      <c r="A79" s="2"/>
      <c r="B79" s="46" t="s">
        <v>48</v>
      </c>
      <c r="C79" s="74"/>
      <c r="D79" s="34" t="s">
        <v>111</v>
      </c>
      <c r="E79" s="75"/>
      <c r="F79" s="16"/>
      <c r="G79" s="20" t="s">
        <v>23</v>
      </c>
      <c r="H79" s="20" t="s">
        <v>23</v>
      </c>
    </row>
    <row r="80" spans="1:8" s="3" customFormat="1" ht="12.75" customHeight="1">
      <c r="A80" s="2"/>
      <c r="B80" s="46" t="s">
        <v>50</v>
      </c>
      <c r="C80" s="21"/>
      <c r="D80" s="22" t="s">
        <v>112</v>
      </c>
      <c r="E80" s="25"/>
      <c r="F80" s="16"/>
      <c r="G80" s="20">
        <v>22467.39</v>
      </c>
      <c r="H80" s="20">
        <v>1217.1099999999999</v>
      </c>
    </row>
    <row r="81" spans="1:8" s="3" customFormat="1" ht="12.75" customHeight="1">
      <c r="A81" s="2"/>
      <c r="B81" s="46" t="s">
        <v>113</v>
      </c>
      <c r="C81" s="21"/>
      <c r="D81" s="22" t="s">
        <v>114</v>
      </c>
      <c r="E81" s="25"/>
      <c r="F81" s="16"/>
      <c r="G81" s="20">
        <v>237881.02</v>
      </c>
      <c r="H81" s="20">
        <v>0</v>
      </c>
    </row>
    <row r="82" spans="1:8" s="3" customFormat="1" ht="12.75" customHeight="1">
      <c r="A82" s="2"/>
      <c r="B82" s="14" t="s">
        <v>115</v>
      </c>
      <c r="C82" s="33"/>
      <c r="D82" s="34" t="s">
        <v>116</v>
      </c>
      <c r="E82" s="35"/>
      <c r="F82" s="16"/>
      <c r="G82" s="20">
        <v>155430.65</v>
      </c>
      <c r="H82" s="20">
        <v>164836.76999999999</v>
      </c>
    </row>
    <row r="83" spans="1:8" s="3" customFormat="1" ht="12.75" customHeight="1">
      <c r="A83" s="2"/>
      <c r="B83" s="14" t="s">
        <v>117</v>
      </c>
      <c r="C83" s="21"/>
      <c r="D83" s="22" t="s">
        <v>118</v>
      </c>
      <c r="E83" s="25"/>
      <c r="F83" s="26"/>
      <c r="G83" s="20">
        <v>48</v>
      </c>
      <c r="H83" s="20">
        <v>0</v>
      </c>
    </row>
    <row r="84" spans="1:8" s="3" customFormat="1" ht="12.75" customHeight="1">
      <c r="A84" s="2"/>
      <c r="B84" s="10" t="s">
        <v>119</v>
      </c>
      <c r="C84" s="76" t="s">
        <v>120</v>
      </c>
      <c r="D84" s="77"/>
      <c r="E84" s="78"/>
      <c r="F84" s="26" t="s">
        <v>274</v>
      </c>
      <c r="G84" s="15">
        <f>SUM(G85,G86,G89,G90)</f>
        <v>-2604.4299999999002</v>
      </c>
      <c r="H84" s="15">
        <f>SUM(H85,H86,H89,H90)</f>
        <v>3281.5</v>
      </c>
    </row>
    <row r="85" spans="1:8" s="3" customFormat="1" ht="12.75" customHeight="1">
      <c r="A85" s="2"/>
      <c r="B85" s="16" t="s">
        <v>19</v>
      </c>
      <c r="C85" s="36" t="s">
        <v>121</v>
      </c>
      <c r="D85" s="21"/>
      <c r="E85" s="38"/>
      <c r="F85" s="26"/>
      <c r="G85" s="20" t="s">
        <v>23</v>
      </c>
      <c r="H85" s="20" t="s">
        <v>23</v>
      </c>
    </row>
    <row r="86" spans="1:8" s="3" customFormat="1" ht="12.75" customHeight="1">
      <c r="A86" s="2"/>
      <c r="B86" s="16" t="s">
        <v>32</v>
      </c>
      <c r="C86" s="17" t="s">
        <v>122</v>
      </c>
      <c r="D86" s="58"/>
      <c r="E86" s="59"/>
      <c r="F86" s="16"/>
      <c r="G86" s="20">
        <f>SUM(G87,G88)</f>
        <v>0</v>
      </c>
      <c r="H86" s="20">
        <f>SUM(H87,H88)</f>
        <v>0</v>
      </c>
    </row>
    <row r="87" spans="1:8" s="3" customFormat="1" ht="12.75" customHeight="1">
      <c r="A87" s="2"/>
      <c r="B87" s="14" t="s">
        <v>34</v>
      </c>
      <c r="C87" s="21"/>
      <c r="D87" s="22" t="s">
        <v>123</v>
      </c>
      <c r="E87" s="25"/>
      <c r="F87" s="16"/>
      <c r="G87" s="20" t="s">
        <v>23</v>
      </c>
      <c r="H87" s="20" t="s">
        <v>23</v>
      </c>
    </row>
    <row r="88" spans="1:8" s="3" customFormat="1" ht="12.75" customHeight="1">
      <c r="A88" s="2"/>
      <c r="B88" s="14" t="s">
        <v>36</v>
      </c>
      <c r="C88" s="21"/>
      <c r="D88" s="22" t="s">
        <v>124</v>
      </c>
      <c r="E88" s="25"/>
      <c r="F88" s="16"/>
      <c r="G88" s="20" t="s">
        <v>23</v>
      </c>
      <c r="H88" s="20" t="s">
        <v>23</v>
      </c>
    </row>
    <row r="89" spans="1:8" s="3" customFormat="1" ht="12.75" customHeight="1">
      <c r="A89" s="2"/>
      <c r="B89" s="42" t="s">
        <v>52</v>
      </c>
      <c r="C89" s="53" t="s">
        <v>125</v>
      </c>
      <c r="D89" s="53"/>
      <c r="E89" s="79"/>
      <c r="F89" s="16"/>
      <c r="G89" s="20" t="s">
        <v>23</v>
      </c>
      <c r="H89" s="20" t="s">
        <v>23</v>
      </c>
    </row>
    <row r="90" spans="1:8" s="3" customFormat="1" ht="12.75" customHeight="1">
      <c r="A90" s="2"/>
      <c r="B90" s="29" t="s">
        <v>54</v>
      </c>
      <c r="C90" s="30" t="s">
        <v>126</v>
      </c>
      <c r="D90" s="31"/>
      <c r="E90" s="32"/>
      <c r="F90" s="16"/>
      <c r="G90" s="20">
        <f>SUM(G91:G92)</f>
        <v>-2604.4299999999002</v>
      </c>
      <c r="H90" s="20">
        <f>SUM(H91:H92)</f>
        <v>3281.5</v>
      </c>
    </row>
    <row r="91" spans="1:8" s="3" customFormat="1" ht="12.75" customHeight="1">
      <c r="A91" s="2"/>
      <c r="B91" s="14" t="s">
        <v>127</v>
      </c>
      <c r="C91" s="12"/>
      <c r="D91" s="22" t="s">
        <v>128</v>
      </c>
      <c r="E91" s="80"/>
      <c r="F91" s="26"/>
      <c r="G91" s="20">
        <v>-5885.9299999999002</v>
      </c>
      <c r="H91" s="20">
        <v>3281.5</v>
      </c>
    </row>
    <row r="92" spans="1:8" s="3" customFormat="1" ht="12.75" customHeight="1">
      <c r="A92" s="2"/>
      <c r="B92" s="14" t="s">
        <v>129</v>
      </c>
      <c r="C92" s="12"/>
      <c r="D92" s="22" t="s">
        <v>130</v>
      </c>
      <c r="E92" s="80"/>
      <c r="F92" s="26"/>
      <c r="G92" s="20">
        <v>3281.5</v>
      </c>
      <c r="H92" s="20" t="s">
        <v>23</v>
      </c>
    </row>
    <row r="93" spans="1:8" s="3" customFormat="1" ht="12.75" customHeight="1">
      <c r="A93" s="2"/>
      <c r="B93" s="10" t="s">
        <v>131</v>
      </c>
      <c r="C93" s="76" t="s">
        <v>132</v>
      </c>
      <c r="D93" s="78"/>
      <c r="E93" s="78"/>
      <c r="F93" s="26"/>
      <c r="G93" s="15"/>
      <c r="H93" s="15"/>
    </row>
    <row r="94" spans="1:8" s="3" customFormat="1" ht="25.5" customHeight="1">
      <c r="A94" s="2"/>
      <c r="B94" s="10"/>
      <c r="C94" s="188" t="s">
        <v>133</v>
      </c>
      <c r="D94" s="185"/>
      <c r="E94" s="186"/>
      <c r="F94" s="16"/>
      <c r="G94" s="81">
        <f>SUM(G59,G64,G84,G93)</f>
        <v>1684089.99</v>
      </c>
      <c r="H94" s="81">
        <f>SUM(H59,H64,H84,H93)</f>
        <v>1457176.5299999998</v>
      </c>
    </row>
    <row r="95" spans="1:8" s="3" customFormat="1">
      <c r="A95" s="2"/>
      <c r="B95" s="82"/>
      <c r="C95" s="83"/>
      <c r="D95" s="83"/>
      <c r="E95" s="83"/>
      <c r="F95" s="83"/>
    </row>
    <row r="96" spans="1:8" s="3" customFormat="1" ht="15" customHeight="1">
      <c r="A96" s="2"/>
      <c r="B96" s="201" t="s">
        <v>276</v>
      </c>
      <c r="C96" s="201"/>
      <c r="D96" s="201"/>
      <c r="E96" s="201"/>
      <c r="F96" s="84"/>
      <c r="G96" s="189" t="s">
        <v>134</v>
      </c>
      <c r="H96" s="189"/>
    </row>
    <row r="97" spans="1:8" s="3" customFormat="1" ht="12.75" customHeight="1">
      <c r="A97" s="2"/>
      <c r="B97" s="190" t="s">
        <v>135</v>
      </c>
      <c r="C97" s="190"/>
      <c r="D97" s="190"/>
      <c r="E97" s="190"/>
      <c r="F97" s="3" t="s">
        <v>136</v>
      </c>
      <c r="G97" s="167" t="s">
        <v>137</v>
      </c>
      <c r="H97" s="167"/>
    </row>
    <row r="98" spans="1:8" s="3" customFormat="1">
      <c r="A98" s="2"/>
      <c r="B98" s="7"/>
      <c r="C98" s="7"/>
      <c r="D98" s="7"/>
      <c r="E98" s="7"/>
      <c r="F98" s="7"/>
      <c r="G98" s="7"/>
      <c r="H98" s="7"/>
    </row>
    <row r="99" spans="1:8" s="3" customFormat="1" ht="21.75" customHeight="1">
      <c r="A99" s="2"/>
      <c r="B99" s="202" t="s">
        <v>278</v>
      </c>
      <c r="C99" s="202"/>
      <c r="D99" s="202"/>
      <c r="E99" s="202"/>
      <c r="F99" s="85"/>
      <c r="G99" s="191" t="s">
        <v>138</v>
      </c>
      <c r="H99" s="191"/>
    </row>
    <row r="100" spans="1:8" s="3" customFormat="1" ht="12.75" customHeight="1">
      <c r="A100" s="2"/>
      <c r="B100" s="187" t="s">
        <v>139</v>
      </c>
      <c r="C100" s="187"/>
      <c r="D100" s="187"/>
      <c r="E100" s="187"/>
      <c r="F100" s="65" t="s">
        <v>136</v>
      </c>
      <c r="G100" s="176" t="s">
        <v>137</v>
      </c>
      <c r="H100" s="176"/>
    </row>
    <row r="101" spans="1:8" s="3" customFormat="1">
      <c r="A101" s="2"/>
    </row>
    <row r="102" spans="1:8" s="3" customFormat="1">
      <c r="A102" s="2"/>
    </row>
    <row r="103" spans="1:8" s="3" customFormat="1">
      <c r="A103" s="2"/>
    </row>
    <row r="104" spans="1:8" s="3" customFormat="1">
      <c r="A104" s="2"/>
    </row>
    <row r="105" spans="1:8" s="3" customFormat="1">
      <c r="A105" s="2"/>
    </row>
    <row r="106" spans="1:8" s="3" customFormat="1">
      <c r="A106" s="2"/>
    </row>
    <row r="107" spans="1:8" s="3" customFormat="1">
      <c r="A107" s="2"/>
    </row>
    <row r="108" spans="1:8" s="3" customFormat="1">
      <c r="A108" s="2"/>
    </row>
    <row r="109" spans="1:8" s="3" customFormat="1">
      <c r="A109" s="2"/>
    </row>
    <row r="110" spans="1:8" s="3" customFormat="1">
      <c r="A110" s="2"/>
    </row>
    <row r="111" spans="1:8" s="3" customFormat="1">
      <c r="A111" s="2"/>
    </row>
    <row r="112" spans="1:8" s="3" customFormat="1">
      <c r="A112" s="2"/>
    </row>
    <row r="113" spans="1:1" s="3" customFormat="1">
      <c r="A113" s="2"/>
    </row>
    <row r="114" spans="1:1" s="3" customFormat="1">
      <c r="A114" s="2"/>
    </row>
    <row r="115" spans="1:1" s="3" customFormat="1">
      <c r="A115" s="2"/>
    </row>
    <row r="116" spans="1:1" s="3" customFormat="1">
      <c r="A116" s="2"/>
    </row>
    <row r="117" spans="1:1" s="3" customFormat="1">
      <c r="A117" s="2"/>
    </row>
    <row r="118" spans="1:1" s="3" customFormat="1">
      <c r="A118" s="2"/>
    </row>
    <row r="119" spans="1:1" s="3" customFormat="1" ht="15">
      <c r="A119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ageMargins left="1.1023622047244095" right="0.70866141732283472" top="0.74803149606299213" bottom="0.74803149606299213" header="0.31496062992125984" footer="0.31496062992125984"/>
  <pageSetup scale="74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0CB9-822A-44A8-B475-B03BBEC37419}">
  <sheetPr>
    <pageSetUpPr fitToPage="1"/>
  </sheetPr>
  <dimension ref="A1:O32"/>
  <sheetViews>
    <sheetView topLeftCell="A16" zoomScaleNormal="100" workbookViewId="0">
      <selection activeCell="A6" sqref="A6:M6"/>
    </sheetView>
  </sheetViews>
  <sheetFormatPr defaultRowHeight="15"/>
  <cols>
    <col min="1" max="1" width="6" style="112" customWidth="1"/>
    <col min="2" max="2" width="32.85546875" style="88" customWidth="1"/>
    <col min="3" max="10" width="15.7109375" style="88" customWidth="1"/>
    <col min="11" max="11" width="13.140625" style="88" customWidth="1"/>
    <col min="12" max="13" width="15.7109375" style="88" customWidth="1"/>
    <col min="14" max="14" width="20.28515625" style="88" customWidth="1"/>
    <col min="15" max="16384" width="9.140625" style="88"/>
  </cols>
  <sheetData>
    <row r="1" spans="1:14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4">
      <c r="I2" s="88" t="s">
        <v>223</v>
      </c>
    </row>
    <row r="3" spans="1:14">
      <c r="I3" s="88" t="s">
        <v>224</v>
      </c>
    </row>
    <row r="5" spans="1:14">
      <c r="A5" s="195" t="s">
        <v>225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4">
      <c r="A6" s="195" t="s">
        <v>226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1:14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14">
      <c r="A8" s="195" t="s">
        <v>275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</row>
    <row r="10" spans="1:14">
      <c r="A10" s="195" t="s">
        <v>227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</row>
    <row r="11" spans="1:14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</row>
    <row r="12" spans="1:14">
      <c r="G12" s="127">
        <v>45382</v>
      </c>
    </row>
    <row r="13" spans="1:14">
      <c r="A13" s="196" t="s">
        <v>12</v>
      </c>
      <c r="B13" s="196" t="s">
        <v>228</v>
      </c>
      <c r="C13" s="196" t="s">
        <v>229</v>
      </c>
      <c r="D13" s="198" t="s">
        <v>230</v>
      </c>
      <c r="E13" s="199"/>
      <c r="F13" s="199"/>
      <c r="G13" s="199"/>
      <c r="H13" s="199"/>
      <c r="I13" s="199"/>
      <c r="J13" s="199"/>
      <c r="K13" s="199"/>
      <c r="L13" s="200"/>
      <c r="M13" s="196" t="s">
        <v>231</v>
      </c>
    </row>
    <row r="14" spans="1:14" ht="114">
      <c r="A14" s="197"/>
      <c r="B14" s="197"/>
      <c r="C14" s="197"/>
      <c r="D14" s="113" t="s">
        <v>232</v>
      </c>
      <c r="E14" s="113" t="s">
        <v>233</v>
      </c>
      <c r="F14" s="113" t="s">
        <v>234</v>
      </c>
      <c r="G14" s="113" t="s">
        <v>235</v>
      </c>
      <c r="H14" s="113" t="s">
        <v>236</v>
      </c>
      <c r="I14" s="114" t="s">
        <v>237</v>
      </c>
      <c r="J14" s="113" t="s">
        <v>238</v>
      </c>
      <c r="K14" s="113" t="s">
        <v>239</v>
      </c>
      <c r="L14" s="115" t="s">
        <v>240</v>
      </c>
      <c r="M14" s="197"/>
    </row>
    <row r="15" spans="1:14">
      <c r="A15" s="42">
        <v>1</v>
      </c>
      <c r="B15" s="42">
        <v>2</v>
      </c>
      <c r="C15" s="42">
        <v>3</v>
      </c>
      <c r="D15" s="42">
        <v>4</v>
      </c>
      <c r="E15" s="42">
        <v>5</v>
      </c>
      <c r="F15" s="42">
        <v>6</v>
      </c>
      <c r="G15" s="42">
        <v>7</v>
      </c>
      <c r="H15" s="42">
        <v>8</v>
      </c>
      <c r="I15" s="42">
        <v>9</v>
      </c>
      <c r="J15" s="42">
        <v>10</v>
      </c>
      <c r="K15" s="116" t="s">
        <v>241</v>
      </c>
      <c r="L15" s="42">
        <v>12</v>
      </c>
      <c r="M15" s="42">
        <v>13</v>
      </c>
    </row>
    <row r="16" spans="1:14" ht="71.25">
      <c r="A16" s="117" t="s">
        <v>242</v>
      </c>
      <c r="B16" s="118" t="s">
        <v>243</v>
      </c>
      <c r="C16" s="119">
        <f t="shared" ref="C16:L16" si="0">SUM(C17:C18)</f>
        <v>204521.05000000002</v>
      </c>
      <c r="D16" s="119">
        <f t="shared" si="0"/>
        <v>390216.63</v>
      </c>
      <c r="E16" s="119">
        <f t="shared" si="0"/>
        <v>0</v>
      </c>
      <c r="F16" s="119">
        <f t="shared" si="0"/>
        <v>0</v>
      </c>
      <c r="G16" s="119">
        <f t="shared" si="0"/>
        <v>0</v>
      </c>
      <c r="H16" s="119">
        <f t="shared" si="0"/>
        <v>0</v>
      </c>
      <c r="I16" s="119">
        <f t="shared" si="0"/>
        <v>-382274.89</v>
      </c>
      <c r="J16" s="119">
        <f t="shared" si="0"/>
        <v>0</v>
      </c>
      <c r="K16" s="119">
        <f t="shared" si="0"/>
        <v>-4450</v>
      </c>
      <c r="L16" s="119">
        <f t="shared" si="0"/>
        <v>0</v>
      </c>
      <c r="M16" s="119">
        <f t="shared" ref="M16:M28" si="1">SUM(C16:L16)</f>
        <v>208012.79000000004</v>
      </c>
      <c r="N16" s="120"/>
    </row>
    <row r="17" spans="1:15" ht="15.75">
      <c r="A17" s="121" t="s">
        <v>244</v>
      </c>
      <c r="B17" s="122" t="s">
        <v>245</v>
      </c>
      <c r="C17" s="123">
        <v>204437.85</v>
      </c>
      <c r="D17" s="123">
        <v>36412.339999999997</v>
      </c>
      <c r="E17" s="123" t="s">
        <v>23</v>
      </c>
      <c r="F17" s="123" t="s">
        <v>23</v>
      </c>
      <c r="G17" s="123" t="s">
        <v>23</v>
      </c>
      <c r="H17" s="123" t="s">
        <v>23</v>
      </c>
      <c r="I17" s="123">
        <v>-32858.199999999997</v>
      </c>
      <c r="J17" s="123" t="s">
        <v>23</v>
      </c>
      <c r="K17" s="123" t="s">
        <v>23</v>
      </c>
      <c r="L17" s="123">
        <v>0</v>
      </c>
      <c r="M17" s="123">
        <f t="shared" si="1"/>
        <v>207991.99</v>
      </c>
      <c r="N17" s="124"/>
    </row>
    <row r="18" spans="1:15" ht="15.75">
      <c r="A18" s="121" t="s">
        <v>246</v>
      </c>
      <c r="B18" s="122" t="s">
        <v>247</v>
      </c>
      <c r="C18" s="123">
        <v>83.2</v>
      </c>
      <c r="D18" s="123">
        <v>353804.29</v>
      </c>
      <c r="E18" s="123" t="s">
        <v>23</v>
      </c>
      <c r="F18" s="123" t="s">
        <v>23</v>
      </c>
      <c r="G18" s="123" t="s">
        <v>23</v>
      </c>
      <c r="H18" s="123" t="s">
        <v>23</v>
      </c>
      <c r="I18" s="123">
        <v>-349416.69</v>
      </c>
      <c r="J18" s="123" t="s">
        <v>23</v>
      </c>
      <c r="K18" s="123">
        <v>-4450</v>
      </c>
      <c r="L18" s="123">
        <v>0</v>
      </c>
      <c r="M18" s="123">
        <f t="shared" si="1"/>
        <v>20.799999999988358</v>
      </c>
      <c r="N18" s="120"/>
    </row>
    <row r="19" spans="1:15" ht="85.5">
      <c r="A19" s="117" t="s">
        <v>248</v>
      </c>
      <c r="B19" s="118" t="s">
        <v>249</v>
      </c>
      <c r="C19" s="119">
        <f t="shared" ref="C19:L19" si="2">SUM(C20:C21)</f>
        <v>752629.89</v>
      </c>
      <c r="D19" s="119">
        <f t="shared" si="2"/>
        <v>161396.47</v>
      </c>
      <c r="E19" s="119">
        <f t="shared" si="2"/>
        <v>0</v>
      </c>
      <c r="F19" s="119">
        <f t="shared" si="2"/>
        <v>69.66</v>
      </c>
      <c r="G19" s="119">
        <f t="shared" si="2"/>
        <v>0</v>
      </c>
      <c r="H19" s="119">
        <f t="shared" si="2"/>
        <v>0</v>
      </c>
      <c r="I19" s="119">
        <f t="shared" si="2"/>
        <v>-171982.07</v>
      </c>
      <c r="J19" s="119">
        <f t="shared" si="2"/>
        <v>0</v>
      </c>
      <c r="K19" s="119">
        <f t="shared" si="2"/>
        <v>0</v>
      </c>
      <c r="L19" s="119">
        <f t="shared" si="2"/>
        <v>0</v>
      </c>
      <c r="M19" s="119">
        <f t="shared" si="1"/>
        <v>742113.95</v>
      </c>
      <c r="N19" s="120"/>
    </row>
    <row r="20" spans="1:15" ht="15.75">
      <c r="A20" s="121" t="s">
        <v>250</v>
      </c>
      <c r="B20" s="122" t="s">
        <v>245</v>
      </c>
      <c r="C20" s="123">
        <v>752183.79</v>
      </c>
      <c r="D20" s="123">
        <v>6308.47</v>
      </c>
      <c r="E20" s="123" t="s">
        <v>23</v>
      </c>
      <c r="F20" s="123">
        <v>69.66</v>
      </c>
      <c r="G20" s="123" t="s">
        <v>23</v>
      </c>
      <c r="H20" s="123" t="s">
        <v>23</v>
      </c>
      <c r="I20" s="123">
        <v>-17314.169999999998</v>
      </c>
      <c r="J20" s="123" t="s">
        <v>23</v>
      </c>
      <c r="K20" s="123" t="s">
        <v>23</v>
      </c>
      <c r="L20" s="123">
        <v>0</v>
      </c>
      <c r="M20" s="123">
        <f t="shared" si="1"/>
        <v>741247.75</v>
      </c>
      <c r="N20" s="120"/>
    </row>
    <row r="21" spans="1:15" ht="15.75">
      <c r="A21" s="121" t="s">
        <v>251</v>
      </c>
      <c r="B21" s="122" t="s">
        <v>247</v>
      </c>
      <c r="C21" s="123">
        <v>446.1</v>
      </c>
      <c r="D21" s="123">
        <v>155088</v>
      </c>
      <c r="E21" s="123" t="s">
        <v>23</v>
      </c>
      <c r="F21" s="123" t="s">
        <v>23</v>
      </c>
      <c r="G21" s="123" t="s">
        <v>23</v>
      </c>
      <c r="H21" s="123" t="s">
        <v>23</v>
      </c>
      <c r="I21" s="123">
        <v>-154667.9</v>
      </c>
      <c r="J21" s="123" t="s">
        <v>23</v>
      </c>
      <c r="K21" s="123" t="s">
        <v>23</v>
      </c>
      <c r="L21" s="123">
        <v>0</v>
      </c>
      <c r="M21" s="123">
        <f t="shared" si="1"/>
        <v>866.20000000001164</v>
      </c>
      <c r="N21" s="120"/>
    </row>
    <row r="22" spans="1:15" ht="114">
      <c r="A22" s="117" t="s">
        <v>252</v>
      </c>
      <c r="B22" s="118" t="s">
        <v>253</v>
      </c>
      <c r="C22" s="119">
        <f t="shared" ref="C22:L22" si="3">SUM(C23:C24)</f>
        <v>295694.44</v>
      </c>
      <c r="D22" s="119">
        <f t="shared" si="3"/>
        <v>0</v>
      </c>
      <c r="E22" s="119">
        <f t="shared" si="3"/>
        <v>0</v>
      </c>
      <c r="F22" s="119">
        <f t="shared" si="3"/>
        <v>0</v>
      </c>
      <c r="G22" s="119">
        <f t="shared" si="3"/>
        <v>0</v>
      </c>
      <c r="H22" s="119">
        <f t="shared" si="3"/>
        <v>0</v>
      </c>
      <c r="I22" s="119">
        <f t="shared" si="3"/>
        <v>-6327.9</v>
      </c>
      <c r="J22" s="119">
        <f t="shared" si="3"/>
        <v>0</v>
      </c>
      <c r="K22" s="119">
        <f t="shared" si="3"/>
        <v>0</v>
      </c>
      <c r="L22" s="119">
        <f t="shared" si="3"/>
        <v>0</v>
      </c>
      <c r="M22" s="119">
        <f t="shared" si="1"/>
        <v>289366.53999999998</v>
      </c>
      <c r="N22" s="120"/>
    </row>
    <row r="23" spans="1:15" ht="15.75">
      <c r="A23" s="121" t="s">
        <v>254</v>
      </c>
      <c r="B23" s="122" t="s">
        <v>245</v>
      </c>
      <c r="C23" s="123">
        <v>295694.44</v>
      </c>
      <c r="D23" s="123" t="s">
        <v>23</v>
      </c>
      <c r="E23" s="123" t="s">
        <v>23</v>
      </c>
      <c r="F23" s="123" t="s">
        <v>23</v>
      </c>
      <c r="G23" s="123" t="s">
        <v>23</v>
      </c>
      <c r="H23" s="123" t="s">
        <v>23</v>
      </c>
      <c r="I23" s="123">
        <v>-6327.9</v>
      </c>
      <c r="J23" s="123" t="s">
        <v>23</v>
      </c>
      <c r="K23" s="123" t="s">
        <v>23</v>
      </c>
      <c r="L23" s="123" t="s">
        <v>23</v>
      </c>
      <c r="M23" s="123">
        <f t="shared" si="1"/>
        <v>289366.53999999998</v>
      </c>
      <c r="N23" s="120"/>
    </row>
    <row r="24" spans="1:15" ht="15.75">
      <c r="A24" s="121" t="s">
        <v>255</v>
      </c>
      <c r="B24" s="122" t="s">
        <v>247</v>
      </c>
      <c r="C24" s="123">
        <v>0</v>
      </c>
      <c r="D24" s="123" t="s">
        <v>23</v>
      </c>
      <c r="E24" s="123" t="s">
        <v>23</v>
      </c>
      <c r="F24" s="123" t="s">
        <v>23</v>
      </c>
      <c r="G24" s="123" t="s">
        <v>23</v>
      </c>
      <c r="H24" s="123" t="s">
        <v>23</v>
      </c>
      <c r="I24" s="123" t="s">
        <v>23</v>
      </c>
      <c r="J24" s="123" t="s">
        <v>23</v>
      </c>
      <c r="K24" s="123" t="s">
        <v>23</v>
      </c>
      <c r="L24" s="123" t="s">
        <v>23</v>
      </c>
      <c r="M24" s="123">
        <f t="shared" si="1"/>
        <v>0</v>
      </c>
      <c r="N24" s="120"/>
    </row>
    <row r="25" spans="1:15" ht="15.75">
      <c r="A25" s="117" t="s">
        <v>256</v>
      </c>
      <c r="B25" s="118" t="s">
        <v>257</v>
      </c>
      <c r="C25" s="119">
        <f t="shared" ref="C25:L25" si="4">SUM(C26:C27)</f>
        <v>19587.939999999999</v>
      </c>
      <c r="D25" s="119">
        <f t="shared" si="4"/>
        <v>78.7</v>
      </c>
      <c r="E25" s="119">
        <f t="shared" si="4"/>
        <v>0</v>
      </c>
      <c r="F25" s="119">
        <f t="shared" si="4"/>
        <v>3531.76</v>
      </c>
      <c r="G25" s="119">
        <f t="shared" si="4"/>
        <v>0</v>
      </c>
      <c r="H25" s="119">
        <f t="shared" si="4"/>
        <v>0</v>
      </c>
      <c r="I25" s="119">
        <f t="shared" si="4"/>
        <v>-7232.15</v>
      </c>
      <c r="J25" s="119">
        <f t="shared" si="4"/>
        <v>0</v>
      </c>
      <c r="K25" s="119">
        <f t="shared" si="4"/>
        <v>0</v>
      </c>
      <c r="L25" s="119">
        <f t="shared" si="4"/>
        <v>0</v>
      </c>
      <c r="M25" s="119">
        <f t="shared" si="1"/>
        <v>15966.250000000002</v>
      </c>
      <c r="N25" s="120"/>
    </row>
    <row r="26" spans="1:15" ht="15.75">
      <c r="A26" s="121" t="s">
        <v>258</v>
      </c>
      <c r="B26" s="122" t="s">
        <v>245</v>
      </c>
      <c r="C26" s="123">
        <v>13113.47</v>
      </c>
      <c r="D26" s="123">
        <v>25</v>
      </c>
      <c r="E26" s="123">
        <v>2666.18</v>
      </c>
      <c r="F26" s="123">
        <v>3531.76</v>
      </c>
      <c r="G26" s="123" t="s">
        <v>23</v>
      </c>
      <c r="H26" s="123" t="s">
        <v>23</v>
      </c>
      <c r="I26" s="123">
        <v>-7232.15</v>
      </c>
      <c r="J26" s="123" t="s">
        <v>23</v>
      </c>
      <c r="K26" s="123" t="s">
        <v>23</v>
      </c>
      <c r="L26" s="123" t="s">
        <v>23</v>
      </c>
      <c r="M26" s="123">
        <f t="shared" si="1"/>
        <v>12104.26</v>
      </c>
      <c r="N26" s="120"/>
    </row>
    <row r="27" spans="1:15" ht="15.75">
      <c r="A27" s="121" t="s">
        <v>259</v>
      </c>
      <c r="B27" s="122" t="s">
        <v>247</v>
      </c>
      <c r="C27" s="123">
        <v>6474.47</v>
      </c>
      <c r="D27" s="123">
        <v>53.7</v>
      </c>
      <c r="E27" s="123">
        <v>-2666.18</v>
      </c>
      <c r="F27" s="123" t="s">
        <v>23</v>
      </c>
      <c r="G27" s="123" t="s">
        <v>23</v>
      </c>
      <c r="H27" s="123" t="s">
        <v>23</v>
      </c>
      <c r="I27" s="123" t="s">
        <v>23</v>
      </c>
      <c r="J27" s="123" t="s">
        <v>23</v>
      </c>
      <c r="K27" s="123" t="s">
        <v>23</v>
      </c>
      <c r="L27" s="123" t="s">
        <v>23</v>
      </c>
      <c r="M27" s="123">
        <f t="shared" si="1"/>
        <v>3861.9900000000002</v>
      </c>
      <c r="N27" s="120"/>
    </row>
    <row r="28" spans="1:15" ht="15.75">
      <c r="A28" s="117" t="s">
        <v>260</v>
      </c>
      <c r="B28" s="118" t="s">
        <v>261</v>
      </c>
      <c r="C28" s="119">
        <f t="shared" ref="C28:L28" si="5">SUM(C16,C19,C22,C25)</f>
        <v>1272433.32</v>
      </c>
      <c r="D28" s="119">
        <f t="shared" si="5"/>
        <v>551691.79999999993</v>
      </c>
      <c r="E28" s="119">
        <f t="shared" si="5"/>
        <v>0</v>
      </c>
      <c r="F28" s="119">
        <f t="shared" si="5"/>
        <v>3601.42</v>
      </c>
      <c r="G28" s="119">
        <f t="shared" si="5"/>
        <v>0</v>
      </c>
      <c r="H28" s="119">
        <f t="shared" si="5"/>
        <v>0</v>
      </c>
      <c r="I28" s="119">
        <f t="shared" si="5"/>
        <v>-567817.01</v>
      </c>
      <c r="J28" s="119">
        <f t="shared" si="5"/>
        <v>0</v>
      </c>
      <c r="K28" s="119">
        <f t="shared" si="5"/>
        <v>-4450</v>
      </c>
      <c r="L28" s="119">
        <f t="shared" si="5"/>
        <v>0</v>
      </c>
      <c r="M28" s="119">
        <f t="shared" si="1"/>
        <v>1255459.53</v>
      </c>
      <c r="N28" s="120"/>
    </row>
    <row r="29" spans="1:15">
      <c r="A29" s="192" t="s">
        <v>262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</row>
    <row r="30" spans="1:15" customFormat="1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1" spans="1:15" customFormat="1">
      <c r="A31" s="193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O31" s="125"/>
    </row>
    <row r="32" spans="1:15" s="3" customFormat="1" ht="12.75"/>
  </sheetData>
  <mergeCells count="11">
    <mergeCell ref="A29:M31"/>
    <mergeCell ref="A1:M1"/>
    <mergeCell ref="A5:M5"/>
    <mergeCell ref="A6:M6"/>
    <mergeCell ref="A10:M10"/>
    <mergeCell ref="A13:A14"/>
    <mergeCell ref="B13:B14"/>
    <mergeCell ref="C13:C14"/>
    <mergeCell ref="D13:L13"/>
    <mergeCell ref="M13:M14"/>
    <mergeCell ref="A8:M8"/>
  </mergeCells>
  <pageMargins left="1.1023622047244095" right="0.70866141732283472" top="0.74803149606299213" bottom="0.74803149606299213" header="0.31496062992125984" footer="0.31496062992125984"/>
  <pageSetup scale="49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VRA</vt:lpstr>
      <vt:lpstr>FBA</vt:lpstr>
      <vt:lpstr>20 VSAFAS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Birutė Riabovienė</dc:creator>
  <cp:lastModifiedBy>Birutė Riabovienė</cp:lastModifiedBy>
  <cp:lastPrinted>2024-04-26T08:41:53Z</cp:lastPrinted>
  <dcterms:created xsi:type="dcterms:W3CDTF">2024-04-22T08:32:52Z</dcterms:created>
  <dcterms:modified xsi:type="dcterms:W3CDTF">2024-04-26T08:44:07Z</dcterms:modified>
</cp:coreProperties>
</file>