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rria\Desktop\KRANTAS\"/>
    </mc:Choice>
  </mc:AlternateContent>
  <xr:revisionPtr revIDLastSave="0" documentId="13_ncr:1_{BF5C1545-8F01-4004-9F1E-834A25E1A32F}" xr6:coauthVersionLast="47" xr6:coauthVersionMax="47" xr10:uidLastSave="{00000000-0000-0000-0000-000000000000}"/>
  <bookViews>
    <workbookView xWindow="-28920" yWindow="-120" windowWidth="29040" windowHeight="15840" firstSheet="11" activeTab="16" xr2:uid="{00000000-000D-0000-FFFF-FFFF00000000}"/>
  </bookViews>
  <sheets>
    <sheet name="F2-suvestinė" sheetId="1" r:id="rId1"/>
    <sheet name="F2-SB_suvestinė" sheetId="2" r:id="rId2"/>
    <sheet name="F2-SB_09.02.01.01. suvestinė" sheetId="3" r:id="rId3"/>
    <sheet name="F2-SB_1.1.1.8" sheetId="4" r:id="rId4"/>
    <sheet name="F2-SB_1.1.3.19" sheetId="5" r:id="rId5"/>
    <sheet name="F2-SB_1.4.4.28" sheetId="6" r:id="rId6"/>
    <sheet name="F2-SB_06.04.01.01." sheetId="7" r:id="rId7"/>
    <sheet name="F2_ML" sheetId="10" r:id="rId8"/>
    <sheet name="F2-S" sheetId="12" r:id="rId9"/>
    <sheet name="F2-VBD suminė" sheetId="26" r:id="rId10"/>
    <sheet name="F2-VBD 1.1.1.8." sheetId="13" r:id="rId11"/>
    <sheet name="F2-VBD 1.1.3.18." sheetId="14" r:id="rId12"/>
    <sheet name="F2-KKP 06.04.01.01." sheetId="27" r:id="rId13"/>
    <sheet name="Gautų FS pažyma" sheetId="15" r:id="rId14"/>
    <sheet name="Gautų FS pažyma pagal šalt" sheetId="16" r:id="rId15"/>
    <sheet name="Sukauptų FS pažyma" sheetId="17" r:id="rId16"/>
    <sheet name="Sukauptų FS pažyma pagal šalt" sheetId="18" r:id="rId17"/>
    <sheet name="9 priedas" sheetId="19" r:id="rId18"/>
    <sheet name="Pažyma prie 9 priedo" sheetId="20" r:id="rId19"/>
    <sheet name="Forma S7" sheetId="21" r:id="rId20"/>
    <sheet name="Pažyma apie pajamas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17" l="1"/>
  <c r="H27" i="17"/>
  <c r="H21" i="17"/>
  <c r="H32" i="18"/>
  <c r="H27" i="18"/>
  <c r="H21" i="18"/>
  <c r="K83" i="19" l="1"/>
  <c r="J83" i="19"/>
  <c r="J82" i="19" s="1"/>
  <c r="I83" i="19"/>
  <c r="K82" i="19"/>
  <c r="I82" i="19"/>
  <c r="K76" i="19"/>
  <c r="J76" i="19"/>
  <c r="J75" i="19" s="1"/>
  <c r="I76" i="19"/>
  <c r="I75" i="19" s="1"/>
  <c r="K75" i="19"/>
  <c r="K70" i="19"/>
  <c r="J70" i="19"/>
  <c r="I70" i="19"/>
  <c r="K67" i="19"/>
  <c r="K66" i="19" s="1"/>
  <c r="J67" i="19"/>
  <c r="I67" i="19"/>
  <c r="J66" i="19"/>
  <c r="I66" i="19"/>
  <c r="K59" i="19"/>
  <c r="J59" i="19"/>
  <c r="I59" i="19"/>
  <c r="K54" i="19"/>
  <c r="J54" i="19"/>
  <c r="I54" i="19"/>
  <c r="K51" i="19"/>
  <c r="J51" i="19"/>
  <c r="I51" i="19"/>
  <c r="K48" i="19"/>
  <c r="J48" i="19"/>
  <c r="J47" i="19" s="1"/>
  <c r="I48" i="19"/>
  <c r="I47" i="19" s="1"/>
  <c r="K47" i="19"/>
  <c r="K43" i="19"/>
  <c r="J43" i="19"/>
  <c r="J42" i="19" s="1"/>
  <c r="I43" i="19"/>
  <c r="K42" i="19"/>
  <c r="I42" i="19"/>
  <c r="K39" i="19"/>
  <c r="J39" i="19"/>
  <c r="I39" i="19"/>
  <c r="I30" i="19" s="1"/>
  <c r="I91" i="19" s="1"/>
  <c r="K37" i="19"/>
  <c r="J37" i="19"/>
  <c r="I37" i="19"/>
  <c r="K32" i="19"/>
  <c r="J32" i="19"/>
  <c r="J31" i="19" s="1"/>
  <c r="I32" i="19"/>
  <c r="K31" i="19"/>
  <c r="I31" i="19"/>
  <c r="J30" i="19" l="1"/>
  <c r="J91" i="19" s="1"/>
  <c r="K30" i="19"/>
  <c r="K91" i="19" s="1"/>
  <c r="F34" i="20" l="1"/>
  <c r="D43" i="20"/>
  <c r="D28" i="20"/>
  <c r="G25" i="20"/>
  <c r="D27" i="20"/>
  <c r="D42" i="20"/>
  <c r="H23" i="16" l="1"/>
  <c r="H21" i="16"/>
  <c r="H18" i="16"/>
  <c r="H23" i="15"/>
  <c r="H21" i="15"/>
  <c r="H18" i="15"/>
  <c r="G24" i="22"/>
  <c r="F24" i="22"/>
  <c r="K23" i="22"/>
  <c r="J23" i="22"/>
  <c r="K22" i="22"/>
  <c r="K21" i="22" s="1"/>
  <c r="J22" i="22"/>
  <c r="J21" i="22" s="1"/>
  <c r="J24" i="22" s="1"/>
  <c r="I21" i="22"/>
  <c r="I24" i="22" s="1"/>
  <c r="H21" i="22"/>
  <c r="H24" i="22" s="1"/>
  <c r="E21" i="22"/>
  <c r="E24" i="22" s="1"/>
  <c r="K20" i="22"/>
  <c r="J20" i="22"/>
  <c r="K19" i="22"/>
  <c r="J19" i="22"/>
  <c r="K18" i="22"/>
  <c r="J18" i="22"/>
  <c r="K17" i="22"/>
  <c r="J17" i="22"/>
  <c r="K25" i="22" l="1"/>
  <c r="C47" i="20" l="1"/>
  <c r="C46" i="20"/>
  <c r="C45" i="20"/>
  <c r="C44" i="20"/>
  <c r="C43" i="20"/>
  <c r="C42" i="20"/>
  <c r="C41" i="20"/>
  <c r="C40" i="20"/>
  <c r="C39" i="20"/>
  <c r="C38" i="20"/>
  <c r="C37" i="20"/>
  <c r="H35" i="20"/>
  <c r="G35" i="20"/>
  <c r="F35" i="20"/>
  <c r="F24" i="20" s="1"/>
  <c r="F48" i="20" s="1"/>
  <c r="E35" i="20"/>
  <c r="D35" i="20"/>
  <c r="D24" i="20" s="1"/>
  <c r="C34" i="20"/>
  <c r="C33" i="20"/>
  <c r="C32" i="20"/>
  <c r="C31" i="20"/>
  <c r="C30" i="20"/>
  <c r="C29" i="20"/>
  <c r="C28" i="20"/>
  <c r="C27" i="20"/>
  <c r="C26" i="20"/>
  <c r="C25" i="20"/>
  <c r="H24" i="20"/>
  <c r="H48" i="20" s="1"/>
  <c r="G24" i="20"/>
  <c r="G48" i="20" s="1"/>
  <c r="E24" i="20"/>
  <c r="E23" i="20"/>
  <c r="D23" i="20"/>
  <c r="C23" i="20"/>
  <c r="E22" i="20"/>
  <c r="C22" i="20" s="1"/>
  <c r="C21" i="20"/>
  <c r="E20" i="20"/>
  <c r="C20" i="20"/>
  <c r="D48" i="20" l="1"/>
  <c r="C35" i="20"/>
  <c r="E48" i="20"/>
  <c r="C24" i="20"/>
  <c r="C48" i="20" l="1"/>
  <c r="L367" i="27"/>
  <c r="L366" i="27" s="1"/>
  <c r="K367" i="27"/>
  <c r="J367" i="27"/>
  <c r="I367" i="27"/>
  <c r="I366" i="27" s="1"/>
  <c r="K366" i="27"/>
  <c r="J366" i="27"/>
  <c r="L364" i="27"/>
  <c r="L363" i="27" s="1"/>
  <c r="K364" i="27"/>
  <c r="K363" i="27" s="1"/>
  <c r="J364" i="27"/>
  <c r="J363" i="27" s="1"/>
  <c r="I364" i="27"/>
  <c r="I363" i="27" s="1"/>
  <c r="L361" i="27"/>
  <c r="K361" i="27"/>
  <c r="K360" i="27" s="1"/>
  <c r="J361" i="27"/>
  <c r="J360" i="27" s="1"/>
  <c r="I361" i="27"/>
  <c r="L360" i="27"/>
  <c r="I360" i="27"/>
  <c r="L357" i="27"/>
  <c r="K357" i="27"/>
  <c r="J357" i="27"/>
  <c r="I357" i="27"/>
  <c r="I356" i="27" s="1"/>
  <c r="L356" i="27"/>
  <c r="K356" i="27"/>
  <c r="J356" i="27"/>
  <c r="L353" i="27"/>
  <c r="L352" i="27" s="1"/>
  <c r="L338" i="27" s="1"/>
  <c r="K353" i="27"/>
  <c r="K352" i="27" s="1"/>
  <c r="J353" i="27"/>
  <c r="J352" i="27" s="1"/>
  <c r="I353" i="27"/>
  <c r="I352" i="27" s="1"/>
  <c r="L349" i="27"/>
  <c r="K349" i="27"/>
  <c r="K348" i="27" s="1"/>
  <c r="J349" i="27"/>
  <c r="J348" i="27" s="1"/>
  <c r="I349" i="27"/>
  <c r="L348" i="27"/>
  <c r="I348" i="27"/>
  <c r="L345" i="27"/>
  <c r="K345" i="27"/>
  <c r="J345" i="27"/>
  <c r="I345" i="27"/>
  <c r="L342" i="27"/>
  <c r="K342" i="27"/>
  <c r="J342" i="27"/>
  <c r="I342" i="27"/>
  <c r="P340" i="27"/>
  <c r="O340" i="27"/>
  <c r="N340" i="27"/>
  <c r="M340" i="27"/>
  <c r="L340" i="27"/>
  <c r="K340" i="27"/>
  <c r="J340" i="27"/>
  <c r="I340" i="27"/>
  <c r="L339" i="27"/>
  <c r="K339" i="27"/>
  <c r="J339" i="27"/>
  <c r="I339" i="27"/>
  <c r="L335" i="27"/>
  <c r="L334" i="27" s="1"/>
  <c r="K335" i="27"/>
  <c r="J335" i="27"/>
  <c r="I335" i="27"/>
  <c r="I334" i="27" s="1"/>
  <c r="K334" i="27"/>
  <c r="J334" i="27"/>
  <c r="L332" i="27"/>
  <c r="L331" i="27" s="1"/>
  <c r="K332" i="27"/>
  <c r="K331" i="27" s="1"/>
  <c r="J332" i="27"/>
  <c r="J331" i="27" s="1"/>
  <c r="I332" i="27"/>
  <c r="I331" i="27" s="1"/>
  <c r="L329" i="27"/>
  <c r="K329" i="27"/>
  <c r="K328" i="27" s="1"/>
  <c r="J329" i="27"/>
  <c r="J328" i="27" s="1"/>
  <c r="I329" i="27"/>
  <c r="L328" i="27"/>
  <c r="I328" i="27"/>
  <c r="L325" i="27"/>
  <c r="K325" i="27"/>
  <c r="J325" i="27"/>
  <c r="I325" i="27"/>
  <c r="I324" i="27" s="1"/>
  <c r="L324" i="27"/>
  <c r="K324" i="27"/>
  <c r="J324" i="27"/>
  <c r="L321" i="27"/>
  <c r="L320" i="27" s="1"/>
  <c r="K321" i="27"/>
  <c r="K320" i="27" s="1"/>
  <c r="J321" i="27"/>
  <c r="J320" i="27" s="1"/>
  <c r="I321" i="27"/>
  <c r="I320" i="27" s="1"/>
  <c r="L317" i="27"/>
  <c r="K317" i="27"/>
  <c r="K316" i="27" s="1"/>
  <c r="J317" i="27"/>
  <c r="J316" i="27" s="1"/>
  <c r="I317" i="27"/>
  <c r="L316" i="27"/>
  <c r="I316" i="27"/>
  <c r="L313" i="27"/>
  <c r="K313" i="27"/>
  <c r="J313" i="27"/>
  <c r="I313" i="27"/>
  <c r="L310" i="27"/>
  <c r="K310" i="27"/>
  <c r="J310" i="27"/>
  <c r="I310" i="27"/>
  <c r="L308" i="27"/>
  <c r="L307" i="27" s="1"/>
  <c r="K308" i="27"/>
  <c r="K307" i="27" s="1"/>
  <c r="K306" i="27" s="1"/>
  <c r="J308" i="27"/>
  <c r="J307" i="27" s="1"/>
  <c r="I308" i="27"/>
  <c r="I307" i="27" s="1"/>
  <c r="L302" i="27"/>
  <c r="L301" i="27" s="1"/>
  <c r="K302" i="27"/>
  <c r="J302" i="27"/>
  <c r="I302" i="27"/>
  <c r="I301" i="27" s="1"/>
  <c r="K301" i="27"/>
  <c r="J301" i="27"/>
  <c r="L299" i="27"/>
  <c r="K299" i="27"/>
  <c r="K298" i="27" s="1"/>
  <c r="J299" i="27"/>
  <c r="I299" i="27"/>
  <c r="I298" i="27" s="1"/>
  <c r="L298" i="27"/>
  <c r="J298" i="27"/>
  <c r="L296" i="27"/>
  <c r="L295" i="27" s="1"/>
  <c r="K296" i="27"/>
  <c r="K295" i="27" s="1"/>
  <c r="J296" i="27"/>
  <c r="J295" i="27" s="1"/>
  <c r="I296" i="27"/>
  <c r="I295" i="27"/>
  <c r="L292" i="27"/>
  <c r="L291" i="27" s="1"/>
  <c r="K292" i="27"/>
  <c r="J292" i="27"/>
  <c r="I292" i="27"/>
  <c r="I291" i="27" s="1"/>
  <c r="K291" i="27"/>
  <c r="J291" i="27"/>
  <c r="L288" i="27"/>
  <c r="K288" i="27"/>
  <c r="K287" i="27" s="1"/>
  <c r="J288" i="27"/>
  <c r="I288" i="27"/>
  <c r="I287" i="27" s="1"/>
  <c r="L287" i="27"/>
  <c r="J287" i="27"/>
  <c r="L284" i="27"/>
  <c r="L283" i="27" s="1"/>
  <c r="K284" i="27"/>
  <c r="K283" i="27" s="1"/>
  <c r="J284" i="27"/>
  <c r="J283" i="27" s="1"/>
  <c r="J273" i="27" s="1"/>
  <c r="I284" i="27"/>
  <c r="I283" i="27"/>
  <c r="L280" i="27"/>
  <c r="K280" i="27"/>
  <c r="J280" i="27"/>
  <c r="I280" i="27"/>
  <c r="L277" i="27"/>
  <c r="K277" i="27"/>
  <c r="J277" i="27"/>
  <c r="I277" i="27"/>
  <c r="L275" i="27"/>
  <c r="K275" i="27"/>
  <c r="K274" i="27" s="1"/>
  <c r="K273" i="27" s="1"/>
  <c r="J275" i="27"/>
  <c r="I275" i="27"/>
  <c r="I274" i="27" s="1"/>
  <c r="I273" i="27" s="1"/>
  <c r="L274" i="27"/>
  <c r="J274" i="27"/>
  <c r="L270" i="27"/>
  <c r="K270" i="27"/>
  <c r="K269" i="27" s="1"/>
  <c r="J270" i="27"/>
  <c r="I270" i="27"/>
  <c r="I269" i="27" s="1"/>
  <c r="L269" i="27"/>
  <c r="J269" i="27"/>
  <c r="L267" i="27"/>
  <c r="L266" i="27" s="1"/>
  <c r="K267" i="27"/>
  <c r="K266" i="27" s="1"/>
  <c r="J267" i="27"/>
  <c r="J266" i="27" s="1"/>
  <c r="I267" i="27"/>
  <c r="I266" i="27"/>
  <c r="L264" i="27"/>
  <c r="K264" i="27"/>
  <c r="J264" i="27"/>
  <c r="I264" i="27"/>
  <c r="I263" i="27" s="1"/>
  <c r="L263" i="27"/>
  <c r="K263" i="27"/>
  <c r="J263" i="27"/>
  <c r="L260" i="27"/>
  <c r="K260" i="27"/>
  <c r="K259" i="27" s="1"/>
  <c r="J260" i="27"/>
  <c r="I260" i="27"/>
  <c r="I259" i="27" s="1"/>
  <c r="L259" i="27"/>
  <c r="J259" i="27"/>
  <c r="L256" i="27"/>
  <c r="L255" i="27" s="1"/>
  <c r="K256" i="27"/>
  <c r="K255" i="27" s="1"/>
  <c r="J256" i="27"/>
  <c r="J255" i="27" s="1"/>
  <c r="I256" i="27"/>
  <c r="I255" i="27"/>
  <c r="L252" i="27"/>
  <c r="K252" i="27"/>
  <c r="J252" i="27"/>
  <c r="I252" i="27"/>
  <c r="I251" i="27" s="1"/>
  <c r="L251" i="27"/>
  <c r="K251" i="27"/>
  <c r="J251" i="27"/>
  <c r="L248" i="27"/>
  <c r="K248" i="27"/>
  <c r="J248" i="27"/>
  <c r="I248" i="27"/>
  <c r="L245" i="27"/>
  <c r="K245" i="27"/>
  <c r="J245" i="27"/>
  <c r="I245" i="27"/>
  <c r="L243" i="27"/>
  <c r="L242" i="27" s="1"/>
  <c r="K243" i="27"/>
  <c r="K242" i="27" s="1"/>
  <c r="K241" i="27" s="1"/>
  <c r="K240" i="27" s="1"/>
  <c r="J243" i="27"/>
  <c r="J242" i="27" s="1"/>
  <c r="I243" i="27"/>
  <c r="I242" i="27"/>
  <c r="L236" i="27"/>
  <c r="K236" i="27"/>
  <c r="K235" i="27" s="1"/>
  <c r="K234" i="27" s="1"/>
  <c r="J236" i="27"/>
  <c r="J235" i="27" s="1"/>
  <c r="J234" i="27" s="1"/>
  <c r="I236" i="27"/>
  <c r="I235" i="27" s="1"/>
  <c r="I234" i="27" s="1"/>
  <c r="L235" i="27"/>
  <c r="L234" i="27" s="1"/>
  <c r="L232" i="27"/>
  <c r="K232" i="27"/>
  <c r="K231" i="27" s="1"/>
  <c r="K230" i="27" s="1"/>
  <c r="J232" i="27"/>
  <c r="J231" i="27" s="1"/>
  <c r="J230" i="27" s="1"/>
  <c r="I232" i="27"/>
  <c r="I231" i="27" s="1"/>
  <c r="I230" i="27" s="1"/>
  <c r="L231" i="27"/>
  <c r="L230" i="27" s="1"/>
  <c r="P223" i="27"/>
  <c r="O223" i="27"/>
  <c r="N223" i="27"/>
  <c r="M223" i="27"/>
  <c r="L223" i="27"/>
  <c r="L222" i="27" s="1"/>
  <c r="K223" i="27"/>
  <c r="J223" i="27"/>
  <c r="I223" i="27"/>
  <c r="I222" i="27" s="1"/>
  <c r="K222" i="27"/>
  <c r="J222" i="27"/>
  <c r="L220" i="27"/>
  <c r="K220" i="27"/>
  <c r="K219" i="27" s="1"/>
  <c r="K218" i="27" s="1"/>
  <c r="J220" i="27"/>
  <c r="J219" i="27" s="1"/>
  <c r="J218" i="27" s="1"/>
  <c r="I220" i="27"/>
  <c r="I219" i="27" s="1"/>
  <c r="I218" i="27" s="1"/>
  <c r="L219" i="27"/>
  <c r="L213" i="27"/>
  <c r="L212" i="27" s="1"/>
  <c r="L211" i="27" s="1"/>
  <c r="K213" i="27"/>
  <c r="K212" i="27" s="1"/>
  <c r="K211" i="27" s="1"/>
  <c r="J213" i="27"/>
  <c r="J212" i="27" s="1"/>
  <c r="J211" i="27" s="1"/>
  <c r="I213" i="27"/>
  <c r="I212" i="27" s="1"/>
  <c r="I211" i="27" s="1"/>
  <c r="L209" i="27"/>
  <c r="L208" i="27" s="1"/>
  <c r="K209" i="27"/>
  <c r="K208" i="27" s="1"/>
  <c r="J209" i="27"/>
  <c r="J208" i="27" s="1"/>
  <c r="I209" i="27"/>
  <c r="I208" i="27" s="1"/>
  <c r="L204" i="27"/>
  <c r="K204" i="27"/>
  <c r="K203" i="27" s="1"/>
  <c r="J204" i="27"/>
  <c r="J203" i="27" s="1"/>
  <c r="I204" i="27"/>
  <c r="L203" i="27"/>
  <c r="I203" i="27"/>
  <c r="L198" i="27"/>
  <c r="L197" i="27" s="1"/>
  <c r="K198" i="27"/>
  <c r="J198" i="27"/>
  <c r="I198" i="27"/>
  <c r="I197" i="27" s="1"/>
  <c r="K197" i="27"/>
  <c r="J197" i="27"/>
  <c r="L193" i="27"/>
  <c r="K193" i="27"/>
  <c r="K192" i="27" s="1"/>
  <c r="J193" i="27"/>
  <c r="I193" i="27"/>
  <c r="I192" i="27" s="1"/>
  <c r="L192" i="27"/>
  <c r="J192" i="27"/>
  <c r="L190" i="27"/>
  <c r="L189" i="27" s="1"/>
  <c r="L188" i="27" s="1"/>
  <c r="K190" i="27"/>
  <c r="K189" i="27" s="1"/>
  <c r="J190" i="27"/>
  <c r="J189" i="27" s="1"/>
  <c r="I190" i="27"/>
  <c r="I189" i="27"/>
  <c r="L182" i="27"/>
  <c r="L181" i="27" s="1"/>
  <c r="K182" i="27"/>
  <c r="J182" i="27"/>
  <c r="I182" i="27"/>
  <c r="I181" i="27" s="1"/>
  <c r="K181" i="27"/>
  <c r="J181" i="27"/>
  <c r="L177" i="27"/>
  <c r="K177" i="27"/>
  <c r="K176" i="27" s="1"/>
  <c r="K175" i="27" s="1"/>
  <c r="J177" i="27"/>
  <c r="I177" i="27"/>
  <c r="I176" i="27" s="1"/>
  <c r="L176" i="27"/>
  <c r="J176" i="27"/>
  <c r="J175" i="27"/>
  <c r="L173" i="27"/>
  <c r="K173" i="27"/>
  <c r="K172" i="27" s="1"/>
  <c r="K171" i="27" s="1"/>
  <c r="J173" i="27"/>
  <c r="I173" i="27"/>
  <c r="I172" i="27" s="1"/>
  <c r="I171" i="27" s="1"/>
  <c r="L172" i="27"/>
  <c r="L171" i="27" s="1"/>
  <c r="J172" i="27"/>
  <c r="J171" i="27"/>
  <c r="J170" i="27" s="1"/>
  <c r="L168" i="27"/>
  <c r="L167" i="27" s="1"/>
  <c r="K168" i="27"/>
  <c r="J168" i="27"/>
  <c r="I168" i="27"/>
  <c r="I167" i="27" s="1"/>
  <c r="K167" i="27"/>
  <c r="J167" i="27"/>
  <c r="J161" i="27" s="1"/>
  <c r="J160" i="27" s="1"/>
  <c r="L163" i="27"/>
  <c r="K163" i="27"/>
  <c r="K162" i="27" s="1"/>
  <c r="K161" i="27" s="1"/>
  <c r="K160" i="27" s="1"/>
  <c r="J163" i="27"/>
  <c r="I163" i="27"/>
  <c r="I162" i="27" s="1"/>
  <c r="L162" i="27"/>
  <c r="J162" i="27"/>
  <c r="L157" i="27"/>
  <c r="L156" i="27" s="1"/>
  <c r="L155" i="27" s="1"/>
  <c r="K157" i="27"/>
  <c r="J157" i="27"/>
  <c r="I157" i="27"/>
  <c r="I156" i="27" s="1"/>
  <c r="I155" i="27" s="1"/>
  <c r="K156" i="27"/>
  <c r="K155" i="27" s="1"/>
  <c r="J156" i="27"/>
  <c r="J155" i="27" s="1"/>
  <c r="L153" i="27"/>
  <c r="L152" i="27" s="1"/>
  <c r="K153" i="27"/>
  <c r="J153" i="27"/>
  <c r="I153" i="27"/>
  <c r="I152" i="27" s="1"/>
  <c r="K152" i="27"/>
  <c r="J152" i="27"/>
  <c r="L149" i="27"/>
  <c r="K149" i="27"/>
  <c r="K148" i="27" s="1"/>
  <c r="K147" i="27" s="1"/>
  <c r="J149" i="27"/>
  <c r="I149" i="27"/>
  <c r="I148" i="27" s="1"/>
  <c r="I147" i="27" s="1"/>
  <c r="L148" i="27"/>
  <c r="L147" i="27" s="1"/>
  <c r="J148" i="27"/>
  <c r="J147" i="27"/>
  <c r="L144" i="27"/>
  <c r="K144" i="27"/>
  <c r="K143" i="27" s="1"/>
  <c r="K142" i="27" s="1"/>
  <c r="J144" i="27"/>
  <c r="I144" i="27"/>
  <c r="I143" i="27" s="1"/>
  <c r="I142" i="27" s="1"/>
  <c r="L143" i="27"/>
  <c r="L142" i="27" s="1"/>
  <c r="J143" i="27"/>
  <c r="J142" i="27"/>
  <c r="J141" i="27" s="1"/>
  <c r="L139" i="27"/>
  <c r="L138" i="27" s="1"/>
  <c r="L137" i="27" s="1"/>
  <c r="K139" i="27"/>
  <c r="J139" i="27"/>
  <c r="I139" i="27"/>
  <c r="I138" i="27" s="1"/>
  <c r="I137" i="27" s="1"/>
  <c r="K138" i="27"/>
  <c r="K137" i="27" s="1"/>
  <c r="J138" i="27"/>
  <c r="J137" i="27" s="1"/>
  <c r="L135" i="27"/>
  <c r="L134" i="27" s="1"/>
  <c r="L133" i="27" s="1"/>
  <c r="K135" i="27"/>
  <c r="J135" i="27"/>
  <c r="I135" i="27"/>
  <c r="I134" i="27" s="1"/>
  <c r="I133" i="27" s="1"/>
  <c r="K134" i="27"/>
  <c r="K133" i="27" s="1"/>
  <c r="J134" i="27"/>
  <c r="J133" i="27" s="1"/>
  <c r="L131" i="27"/>
  <c r="L130" i="27" s="1"/>
  <c r="L129" i="27" s="1"/>
  <c r="K131" i="27"/>
  <c r="J131" i="27"/>
  <c r="I131" i="27"/>
  <c r="I130" i="27" s="1"/>
  <c r="I129" i="27" s="1"/>
  <c r="K130" i="27"/>
  <c r="K129" i="27" s="1"/>
  <c r="J130" i="27"/>
  <c r="J129" i="27" s="1"/>
  <c r="L127" i="27"/>
  <c r="L126" i="27" s="1"/>
  <c r="L125" i="27" s="1"/>
  <c r="K127" i="27"/>
  <c r="J127" i="27"/>
  <c r="I127" i="27"/>
  <c r="I126" i="27" s="1"/>
  <c r="I125" i="27" s="1"/>
  <c r="K126" i="27"/>
  <c r="K125" i="27" s="1"/>
  <c r="J126" i="27"/>
  <c r="J125" i="27" s="1"/>
  <c r="L123" i="27"/>
  <c r="L122" i="27" s="1"/>
  <c r="L121" i="27" s="1"/>
  <c r="K123" i="27"/>
  <c r="J123" i="27"/>
  <c r="I123" i="27"/>
  <c r="I122" i="27" s="1"/>
  <c r="I121" i="27" s="1"/>
  <c r="K122" i="27"/>
  <c r="K121" i="27" s="1"/>
  <c r="J122" i="27"/>
  <c r="J121" i="27" s="1"/>
  <c r="L118" i="27"/>
  <c r="L117" i="27" s="1"/>
  <c r="L116" i="27" s="1"/>
  <c r="K118" i="27"/>
  <c r="J118" i="27"/>
  <c r="I118" i="27"/>
  <c r="I117" i="27" s="1"/>
  <c r="I116" i="27" s="1"/>
  <c r="I115" i="27" s="1"/>
  <c r="K117" i="27"/>
  <c r="K116" i="27" s="1"/>
  <c r="K115" i="27" s="1"/>
  <c r="J117" i="27"/>
  <c r="J116" i="27" s="1"/>
  <c r="L112" i="27"/>
  <c r="K112" i="27"/>
  <c r="K111" i="27" s="1"/>
  <c r="J112" i="27"/>
  <c r="J111" i="27" s="1"/>
  <c r="I112" i="27"/>
  <c r="L111" i="27"/>
  <c r="I111" i="27"/>
  <c r="L108" i="27"/>
  <c r="L107" i="27" s="1"/>
  <c r="L106" i="27" s="1"/>
  <c r="K108" i="27"/>
  <c r="J108" i="27"/>
  <c r="I108" i="27"/>
  <c r="I107" i="27" s="1"/>
  <c r="I106" i="27" s="1"/>
  <c r="K107" i="27"/>
  <c r="K106" i="27" s="1"/>
  <c r="J107" i="27"/>
  <c r="J106" i="27" s="1"/>
  <c r="L103" i="27"/>
  <c r="L102" i="27" s="1"/>
  <c r="L101" i="27" s="1"/>
  <c r="K103" i="27"/>
  <c r="J103" i="27"/>
  <c r="I103" i="27"/>
  <c r="I102" i="27" s="1"/>
  <c r="I101" i="27" s="1"/>
  <c r="K102" i="27"/>
  <c r="K101" i="27" s="1"/>
  <c r="J102" i="27"/>
  <c r="J101" i="27" s="1"/>
  <c r="L98" i="27"/>
  <c r="L97" i="27" s="1"/>
  <c r="L96" i="27" s="1"/>
  <c r="K98" i="27"/>
  <c r="J98" i="27"/>
  <c r="I98" i="27"/>
  <c r="I97" i="27" s="1"/>
  <c r="I96" i="27" s="1"/>
  <c r="I95" i="27" s="1"/>
  <c r="K97" i="27"/>
  <c r="K96" i="27" s="1"/>
  <c r="K95" i="27" s="1"/>
  <c r="J97" i="27"/>
  <c r="J96" i="27" s="1"/>
  <c r="L91" i="27"/>
  <c r="L90" i="27" s="1"/>
  <c r="L89" i="27" s="1"/>
  <c r="L88" i="27" s="1"/>
  <c r="K91" i="27"/>
  <c r="K90" i="27" s="1"/>
  <c r="K89" i="27" s="1"/>
  <c r="K88" i="27" s="1"/>
  <c r="J91" i="27"/>
  <c r="J90" i="27" s="1"/>
  <c r="J89" i="27" s="1"/>
  <c r="J88" i="27" s="1"/>
  <c r="I91" i="27"/>
  <c r="I90" i="27"/>
  <c r="I89" i="27" s="1"/>
  <c r="I88" i="27" s="1"/>
  <c r="L86" i="27"/>
  <c r="K86" i="27"/>
  <c r="K85" i="27" s="1"/>
  <c r="K84" i="27" s="1"/>
  <c r="J86" i="27"/>
  <c r="I86" i="27"/>
  <c r="I85" i="27" s="1"/>
  <c r="I84" i="27" s="1"/>
  <c r="L85" i="27"/>
  <c r="L84" i="27" s="1"/>
  <c r="J85" i="27"/>
  <c r="J84" i="27"/>
  <c r="L80" i="27"/>
  <c r="K80" i="27"/>
  <c r="K79" i="27" s="1"/>
  <c r="J80" i="27"/>
  <c r="I80" i="27"/>
  <c r="I79" i="27" s="1"/>
  <c r="L79" i="27"/>
  <c r="J79" i="27"/>
  <c r="L75" i="27"/>
  <c r="L74" i="27" s="1"/>
  <c r="K75" i="27"/>
  <c r="K74" i="27" s="1"/>
  <c r="J75" i="27"/>
  <c r="J74" i="27" s="1"/>
  <c r="I75" i="27"/>
  <c r="I74" i="27"/>
  <c r="L70" i="27"/>
  <c r="L69" i="27" s="1"/>
  <c r="L68" i="27" s="1"/>
  <c r="L67" i="27" s="1"/>
  <c r="K70" i="27"/>
  <c r="J70" i="27"/>
  <c r="I70" i="27"/>
  <c r="I69" i="27" s="1"/>
  <c r="I68" i="27" s="1"/>
  <c r="I67" i="27" s="1"/>
  <c r="K69" i="27"/>
  <c r="J69" i="27"/>
  <c r="L50" i="27"/>
  <c r="L49" i="27" s="1"/>
  <c r="L48" i="27" s="1"/>
  <c r="L47" i="27" s="1"/>
  <c r="K50" i="27"/>
  <c r="K49" i="27" s="1"/>
  <c r="K48" i="27" s="1"/>
  <c r="K47" i="27" s="1"/>
  <c r="J50" i="27"/>
  <c r="J49" i="27" s="1"/>
  <c r="J48" i="27" s="1"/>
  <c r="J47" i="27" s="1"/>
  <c r="I50" i="27"/>
  <c r="I49" i="27"/>
  <c r="I48" i="27" s="1"/>
  <c r="I47" i="27" s="1"/>
  <c r="L45" i="27"/>
  <c r="K45" i="27"/>
  <c r="K44" i="27" s="1"/>
  <c r="K43" i="27" s="1"/>
  <c r="J45" i="27"/>
  <c r="I45" i="27"/>
  <c r="I44" i="27" s="1"/>
  <c r="I43" i="27" s="1"/>
  <c r="L44" i="27"/>
  <c r="L43" i="27" s="1"/>
  <c r="J44" i="27"/>
  <c r="J43" i="27"/>
  <c r="L41" i="27"/>
  <c r="K41" i="27"/>
  <c r="J41" i="27"/>
  <c r="I41" i="27"/>
  <c r="L39" i="27"/>
  <c r="L38" i="27" s="1"/>
  <c r="L37" i="27" s="1"/>
  <c r="K39" i="27"/>
  <c r="J39" i="27"/>
  <c r="I39" i="27"/>
  <c r="I38" i="27" s="1"/>
  <c r="I37" i="27" s="1"/>
  <c r="I36" i="27" s="1"/>
  <c r="K38" i="27"/>
  <c r="K37" i="27" s="1"/>
  <c r="K36" i="27" s="1"/>
  <c r="J38" i="27"/>
  <c r="J37" i="27" s="1"/>
  <c r="J36" i="27" s="1"/>
  <c r="L367" i="26"/>
  <c r="K367" i="26"/>
  <c r="J367" i="26"/>
  <c r="I367" i="26"/>
  <c r="I366" i="26" s="1"/>
  <c r="L366" i="26"/>
  <c r="K366" i="26"/>
  <c r="J366" i="26"/>
  <c r="L364" i="26"/>
  <c r="L363" i="26" s="1"/>
  <c r="K364" i="26"/>
  <c r="K363" i="26" s="1"/>
  <c r="J364" i="26"/>
  <c r="J363" i="26" s="1"/>
  <c r="I364" i="26"/>
  <c r="I363" i="26"/>
  <c r="L361" i="26"/>
  <c r="K361" i="26"/>
  <c r="K360" i="26" s="1"/>
  <c r="J361" i="26"/>
  <c r="J360" i="26" s="1"/>
  <c r="I361" i="26"/>
  <c r="L360" i="26"/>
  <c r="I360" i="26"/>
  <c r="L357" i="26"/>
  <c r="K357" i="26"/>
  <c r="J357" i="26"/>
  <c r="I357" i="26"/>
  <c r="I356" i="26" s="1"/>
  <c r="L356" i="26"/>
  <c r="K356" i="26"/>
  <c r="J356" i="26"/>
  <c r="L353" i="26"/>
  <c r="L352" i="26" s="1"/>
  <c r="K353" i="26"/>
  <c r="K352" i="26" s="1"/>
  <c r="J353" i="26"/>
  <c r="J352" i="26" s="1"/>
  <c r="I353" i="26"/>
  <c r="I352" i="26"/>
  <c r="L349" i="26"/>
  <c r="K349" i="26"/>
  <c r="K348" i="26" s="1"/>
  <c r="J349" i="26"/>
  <c r="J348" i="26" s="1"/>
  <c r="I349" i="26"/>
  <c r="L348" i="26"/>
  <c r="I348" i="26"/>
  <c r="L345" i="26"/>
  <c r="K345" i="26"/>
  <c r="J345" i="26"/>
  <c r="I345" i="26"/>
  <c r="L342" i="26"/>
  <c r="K342" i="26"/>
  <c r="J342" i="26"/>
  <c r="I342" i="26"/>
  <c r="P340" i="26"/>
  <c r="O340" i="26"/>
  <c r="N340" i="26"/>
  <c r="M340" i="26"/>
  <c r="L340" i="26"/>
  <c r="K340" i="26"/>
  <c r="J340" i="26"/>
  <c r="I340" i="26"/>
  <c r="I339" i="26" s="1"/>
  <c r="L339" i="26"/>
  <c r="K339" i="26"/>
  <c r="J339" i="26"/>
  <c r="L335" i="26"/>
  <c r="K335" i="26"/>
  <c r="J335" i="26"/>
  <c r="I335" i="26"/>
  <c r="I334" i="26" s="1"/>
  <c r="L334" i="26"/>
  <c r="K334" i="26"/>
  <c r="J334" i="26"/>
  <c r="L332" i="26"/>
  <c r="L331" i="26" s="1"/>
  <c r="K332" i="26"/>
  <c r="K331" i="26" s="1"/>
  <c r="J332" i="26"/>
  <c r="J331" i="26" s="1"/>
  <c r="I332" i="26"/>
  <c r="I331" i="26"/>
  <c r="L329" i="26"/>
  <c r="L328" i="26" s="1"/>
  <c r="K329" i="26"/>
  <c r="K328" i="26" s="1"/>
  <c r="J329" i="26"/>
  <c r="J328" i="26" s="1"/>
  <c r="I329" i="26"/>
  <c r="I328" i="26" s="1"/>
  <c r="L325" i="26"/>
  <c r="K325" i="26"/>
  <c r="J325" i="26"/>
  <c r="I325" i="26"/>
  <c r="L324" i="26"/>
  <c r="K324" i="26"/>
  <c r="J324" i="26"/>
  <c r="I324" i="26"/>
  <c r="L321" i="26"/>
  <c r="L320" i="26" s="1"/>
  <c r="K321" i="26"/>
  <c r="K320" i="26" s="1"/>
  <c r="J321" i="26"/>
  <c r="J320" i="26" s="1"/>
  <c r="I321" i="26"/>
  <c r="I320" i="26"/>
  <c r="L317" i="26"/>
  <c r="L316" i="26" s="1"/>
  <c r="K317" i="26"/>
  <c r="K316" i="26" s="1"/>
  <c r="J317" i="26"/>
  <c r="J316" i="26" s="1"/>
  <c r="I317" i="26"/>
  <c r="I316" i="26" s="1"/>
  <c r="L313" i="26"/>
  <c r="K313" i="26"/>
  <c r="J313" i="26"/>
  <c r="I313" i="26"/>
  <c r="L310" i="26"/>
  <c r="K310" i="26"/>
  <c r="K307" i="26" s="1"/>
  <c r="K306" i="26" s="1"/>
  <c r="J310" i="26"/>
  <c r="I310" i="26"/>
  <c r="L308" i="26"/>
  <c r="K308" i="26"/>
  <c r="J308" i="26"/>
  <c r="J307" i="26" s="1"/>
  <c r="I308" i="26"/>
  <c r="L307" i="26"/>
  <c r="L306" i="26" s="1"/>
  <c r="I307" i="26"/>
  <c r="L302" i="26"/>
  <c r="L301" i="26" s="1"/>
  <c r="K302" i="26"/>
  <c r="J302" i="26"/>
  <c r="I302" i="26"/>
  <c r="I301" i="26" s="1"/>
  <c r="K301" i="26"/>
  <c r="J301" i="26"/>
  <c r="L299" i="26"/>
  <c r="K299" i="26"/>
  <c r="J299" i="26"/>
  <c r="J298" i="26" s="1"/>
  <c r="I299" i="26"/>
  <c r="L298" i="26"/>
  <c r="K298" i="26"/>
  <c r="I298" i="26"/>
  <c r="L296" i="26"/>
  <c r="K296" i="26"/>
  <c r="K295" i="26" s="1"/>
  <c r="J296" i="26"/>
  <c r="J295" i="26" s="1"/>
  <c r="I296" i="26"/>
  <c r="L295" i="26"/>
  <c r="I295" i="26"/>
  <c r="L292" i="26"/>
  <c r="L291" i="26" s="1"/>
  <c r="K292" i="26"/>
  <c r="J292" i="26"/>
  <c r="I292" i="26"/>
  <c r="I291" i="26" s="1"/>
  <c r="K291" i="26"/>
  <c r="J291" i="26"/>
  <c r="L288" i="26"/>
  <c r="K288" i="26"/>
  <c r="J288" i="26"/>
  <c r="J287" i="26" s="1"/>
  <c r="I288" i="26"/>
  <c r="L287" i="26"/>
  <c r="K287" i="26"/>
  <c r="I287" i="26"/>
  <c r="L284" i="26"/>
  <c r="K284" i="26"/>
  <c r="K283" i="26" s="1"/>
  <c r="K273" i="26" s="1"/>
  <c r="J284" i="26"/>
  <c r="J283" i="26" s="1"/>
  <c r="I284" i="26"/>
  <c r="L283" i="26"/>
  <c r="I283" i="26"/>
  <c r="L280" i="26"/>
  <c r="K280" i="26"/>
  <c r="J280" i="26"/>
  <c r="I280" i="26"/>
  <c r="L277" i="26"/>
  <c r="K277" i="26"/>
  <c r="J277" i="26"/>
  <c r="I277" i="26"/>
  <c r="L275" i="26"/>
  <c r="K275" i="26"/>
  <c r="J275" i="26"/>
  <c r="J274" i="26" s="1"/>
  <c r="I275" i="26"/>
  <c r="L274" i="26"/>
  <c r="K274" i="26"/>
  <c r="I274" i="26"/>
  <c r="I273" i="26" s="1"/>
  <c r="L270" i="26"/>
  <c r="K270" i="26"/>
  <c r="J270" i="26"/>
  <c r="J269" i="26" s="1"/>
  <c r="I270" i="26"/>
  <c r="L269" i="26"/>
  <c r="K269" i="26"/>
  <c r="I269" i="26"/>
  <c r="L267" i="26"/>
  <c r="K267" i="26"/>
  <c r="K266" i="26" s="1"/>
  <c r="J267" i="26"/>
  <c r="J266" i="26" s="1"/>
  <c r="I267" i="26"/>
  <c r="L266" i="26"/>
  <c r="I266" i="26"/>
  <c r="L264" i="26"/>
  <c r="L263" i="26" s="1"/>
  <c r="K264" i="26"/>
  <c r="J264" i="26"/>
  <c r="I264" i="26"/>
  <c r="I263" i="26" s="1"/>
  <c r="K263" i="26"/>
  <c r="J263" i="26"/>
  <c r="L260" i="26"/>
  <c r="K260" i="26"/>
  <c r="J260" i="26"/>
  <c r="J259" i="26" s="1"/>
  <c r="I260" i="26"/>
  <c r="L259" i="26"/>
  <c r="K259" i="26"/>
  <c r="I259" i="26"/>
  <c r="L256" i="26"/>
  <c r="K256" i="26"/>
  <c r="K255" i="26" s="1"/>
  <c r="J256" i="26"/>
  <c r="J255" i="26" s="1"/>
  <c r="I256" i="26"/>
  <c r="L255" i="26"/>
  <c r="I255" i="26"/>
  <c r="L252" i="26"/>
  <c r="L251" i="26" s="1"/>
  <c r="L241" i="26" s="1"/>
  <c r="K252" i="26"/>
  <c r="J252" i="26"/>
  <c r="I252" i="26"/>
  <c r="I251" i="26" s="1"/>
  <c r="I241" i="26" s="1"/>
  <c r="I240" i="26" s="1"/>
  <c r="K251" i="26"/>
  <c r="J251" i="26"/>
  <c r="L248" i="26"/>
  <c r="K248" i="26"/>
  <c r="J248" i="26"/>
  <c r="I248" i="26"/>
  <c r="L245" i="26"/>
  <c r="K245" i="26"/>
  <c r="J245" i="26"/>
  <c r="I245" i="26"/>
  <c r="L243" i="26"/>
  <c r="K243" i="26"/>
  <c r="K242" i="26" s="1"/>
  <c r="K241" i="26" s="1"/>
  <c r="K240" i="26" s="1"/>
  <c r="J243" i="26"/>
  <c r="J242" i="26" s="1"/>
  <c r="I243" i="26"/>
  <c r="L242" i="26"/>
  <c r="I242" i="26"/>
  <c r="L236" i="26"/>
  <c r="L235" i="26" s="1"/>
  <c r="L234" i="26" s="1"/>
  <c r="K236" i="26"/>
  <c r="K235" i="26" s="1"/>
  <c r="K234" i="26" s="1"/>
  <c r="J236" i="26"/>
  <c r="J235" i="26" s="1"/>
  <c r="J234" i="26" s="1"/>
  <c r="I236" i="26"/>
  <c r="I235" i="26"/>
  <c r="I234" i="26" s="1"/>
  <c r="L232" i="26"/>
  <c r="L231" i="26" s="1"/>
  <c r="L230" i="26" s="1"/>
  <c r="K232" i="26"/>
  <c r="K231" i="26" s="1"/>
  <c r="K230" i="26" s="1"/>
  <c r="J232" i="26"/>
  <c r="J231" i="26" s="1"/>
  <c r="J230" i="26" s="1"/>
  <c r="I232" i="26"/>
  <c r="I231" i="26" s="1"/>
  <c r="I230" i="26" s="1"/>
  <c r="P223" i="26"/>
  <c r="O223" i="26"/>
  <c r="N223" i="26"/>
  <c r="M223" i="26"/>
  <c r="L223" i="26"/>
  <c r="L222" i="26" s="1"/>
  <c r="K223" i="26"/>
  <c r="J223" i="26"/>
  <c r="I223" i="26"/>
  <c r="I222" i="26" s="1"/>
  <c r="K222" i="26"/>
  <c r="J222" i="26"/>
  <c r="L220" i="26"/>
  <c r="L219" i="26" s="1"/>
  <c r="L218" i="26" s="1"/>
  <c r="K220" i="26"/>
  <c r="K219" i="26" s="1"/>
  <c r="K218" i="26" s="1"/>
  <c r="J220" i="26"/>
  <c r="J219" i="26" s="1"/>
  <c r="J218" i="26" s="1"/>
  <c r="I220" i="26"/>
  <c r="I219" i="26" s="1"/>
  <c r="L213" i="26"/>
  <c r="L212" i="26" s="1"/>
  <c r="L211" i="26" s="1"/>
  <c r="K213" i="26"/>
  <c r="K212" i="26" s="1"/>
  <c r="K211" i="26" s="1"/>
  <c r="J213" i="26"/>
  <c r="J212" i="26" s="1"/>
  <c r="J211" i="26" s="1"/>
  <c r="I213" i="26"/>
  <c r="I212" i="26" s="1"/>
  <c r="I211" i="26" s="1"/>
  <c r="L209" i="26"/>
  <c r="L208" i="26" s="1"/>
  <c r="K209" i="26"/>
  <c r="K208" i="26" s="1"/>
  <c r="J209" i="26"/>
  <c r="J208" i="26" s="1"/>
  <c r="I209" i="26"/>
  <c r="I208" i="26" s="1"/>
  <c r="L204" i="26"/>
  <c r="K204" i="26"/>
  <c r="K203" i="26" s="1"/>
  <c r="J204" i="26"/>
  <c r="J203" i="26" s="1"/>
  <c r="I204" i="26"/>
  <c r="L203" i="26"/>
  <c r="I203" i="26"/>
  <c r="L198" i="26"/>
  <c r="K198" i="26"/>
  <c r="J198" i="26"/>
  <c r="I198" i="26"/>
  <c r="I197" i="26" s="1"/>
  <c r="L197" i="26"/>
  <c r="K197" i="26"/>
  <c r="J197" i="26"/>
  <c r="L193" i="26"/>
  <c r="L192" i="26" s="1"/>
  <c r="K193" i="26"/>
  <c r="K192" i="26" s="1"/>
  <c r="J193" i="26"/>
  <c r="J192" i="26" s="1"/>
  <c r="I193" i="26"/>
  <c r="I192" i="26" s="1"/>
  <c r="L190" i="26"/>
  <c r="K190" i="26"/>
  <c r="K189" i="26" s="1"/>
  <c r="K188" i="26" s="1"/>
  <c r="J190" i="26"/>
  <c r="J189" i="26" s="1"/>
  <c r="I190" i="26"/>
  <c r="L189" i="26"/>
  <c r="I189" i="26"/>
  <c r="L182" i="26"/>
  <c r="L181" i="26" s="1"/>
  <c r="K182" i="26"/>
  <c r="J182" i="26"/>
  <c r="I182" i="26"/>
  <c r="I181" i="26" s="1"/>
  <c r="K181" i="26"/>
  <c r="J181" i="26"/>
  <c r="L177" i="26"/>
  <c r="K177" i="26"/>
  <c r="K176" i="26" s="1"/>
  <c r="K175" i="26" s="1"/>
  <c r="J177" i="26"/>
  <c r="J176" i="26" s="1"/>
  <c r="J175" i="26" s="1"/>
  <c r="I177" i="26"/>
  <c r="I176" i="26" s="1"/>
  <c r="I175" i="26" s="1"/>
  <c r="L176" i="26"/>
  <c r="L173" i="26"/>
  <c r="K173" i="26"/>
  <c r="K172" i="26" s="1"/>
  <c r="K171" i="26" s="1"/>
  <c r="K170" i="26" s="1"/>
  <c r="J173" i="26"/>
  <c r="J172" i="26" s="1"/>
  <c r="J171" i="26" s="1"/>
  <c r="J170" i="26" s="1"/>
  <c r="I173" i="26"/>
  <c r="I172" i="26" s="1"/>
  <c r="I171" i="26" s="1"/>
  <c r="I170" i="26" s="1"/>
  <c r="L172" i="26"/>
  <c r="L171" i="26" s="1"/>
  <c r="L168" i="26"/>
  <c r="L167" i="26" s="1"/>
  <c r="K168" i="26"/>
  <c r="J168" i="26"/>
  <c r="I168" i="26"/>
  <c r="I167" i="26" s="1"/>
  <c r="K167" i="26"/>
  <c r="J167" i="26"/>
  <c r="L163" i="26"/>
  <c r="K163" i="26"/>
  <c r="J163" i="26"/>
  <c r="J162" i="26" s="1"/>
  <c r="J161" i="26" s="1"/>
  <c r="J160" i="26" s="1"/>
  <c r="I163" i="26"/>
  <c r="I162" i="26" s="1"/>
  <c r="I161" i="26" s="1"/>
  <c r="I160" i="26" s="1"/>
  <c r="L162" i="26"/>
  <c r="L161" i="26" s="1"/>
  <c r="L160" i="26" s="1"/>
  <c r="K162" i="26"/>
  <c r="K161" i="26"/>
  <c r="K160" i="26" s="1"/>
  <c r="L157" i="26"/>
  <c r="L156" i="26" s="1"/>
  <c r="L155" i="26" s="1"/>
  <c r="K157" i="26"/>
  <c r="J157" i="26"/>
  <c r="I157" i="26"/>
  <c r="I156" i="26" s="1"/>
  <c r="I155" i="26" s="1"/>
  <c r="K156" i="26"/>
  <c r="K155" i="26" s="1"/>
  <c r="J156" i="26"/>
  <c r="J155" i="26" s="1"/>
  <c r="L153" i="26"/>
  <c r="L152" i="26" s="1"/>
  <c r="K153" i="26"/>
  <c r="J153" i="26"/>
  <c r="I153" i="26"/>
  <c r="I152" i="26" s="1"/>
  <c r="K152" i="26"/>
  <c r="J152" i="26"/>
  <c r="L149" i="26"/>
  <c r="K149" i="26"/>
  <c r="J149" i="26"/>
  <c r="J148" i="26" s="1"/>
  <c r="J147" i="26" s="1"/>
  <c r="I149" i="26"/>
  <c r="L148" i="26"/>
  <c r="L147" i="26" s="1"/>
  <c r="K148" i="26"/>
  <c r="I148" i="26"/>
  <c r="I147" i="26" s="1"/>
  <c r="K147" i="26"/>
  <c r="L144" i="26"/>
  <c r="K144" i="26"/>
  <c r="J144" i="26"/>
  <c r="J143" i="26" s="1"/>
  <c r="J142" i="26" s="1"/>
  <c r="I144" i="26"/>
  <c r="L143" i="26"/>
  <c r="L142" i="26" s="1"/>
  <c r="L141" i="26" s="1"/>
  <c r="K143" i="26"/>
  <c r="I143" i="26"/>
  <c r="I142" i="26" s="1"/>
  <c r="I141" i="26" s="1"/>
  <c r="K142" i="26"/>
  <c r="L139" i="26"/>
  <c r="L138" i="26" s="1"/>
  <c r="L137" i="26" s="1"/>
  <c r="K139" i="26"/>
  <c r="J139" i="26"/>
  <c r="I139" i="26"/>
  <c r="I138" i="26" s="1"/>
  <c r="I137" i="26" s="1"/>
  <c r="K138" i="26"/>
  <c r="K137" i="26" s="1"/>
  <c r="J138" i="26"/>
  <c r="J137" i="26" s="1"/>
  <c r="L135" i="26"/>
  <c r="L134" i="26" s="1"/>
  <c r="L133" i="26" s="1"/>
  <c r="K135" i="26"/>
  <c r="J135" i="26"/>
  <c r="I135" i="26"/>
  <c r="I134" i="26" s="1"/>
  <c r="I133" i="26" s="1"/>
  <c r="K134" i="26"/>
  <c r="K133" i="26" s="1"/>
  <c r="J134" i="26"/>
  <c r="J133" i="26" s="1"/>
  <c r="L131" i="26"/>
  <c r="L130" i="26" s="1"/>
  <c r="L129" i="26" s="1"/>
  <c r="K131" i="26"/>
  <c r="J131" i="26"/>
  <c r="I131" i="26"/>
  <c r="I130" i="26" s="1"/>
  <c r="I129" i="26" s="1"/>
  <c r="K130" i="26"/>
  <c r="K129" i="26" s="1"/>
  <c r="J130" i="26"/>
  <c r="J129" i="26" s="1"/>
  <c r="L127" i="26"/>
  <c r="L126" i="26" s="1"/>
  <c r="L125" i="26" s="1"/>
  <c r="K127" i="26"/>
  <c r="J127" i="26"/>
  <c r="I127" i="26"/>
  <c r="I126" i="26" s="1"/>
  <c r="I125" i="26" s="1"/>
  <c r="K126" i="26"/>
  <c r="K125" i="26" s="1"/>
  <c r="J126" i="26"/>
  <c r="J125" i="26" s="1"/>
  <c r="L123" i="26"/>
  <c r="L122" i="26" s="1"/>
  <c r="L121" i="26" s="1"/>
  <c r="K123" i="26"/>
  <c r="J123" i="26"/>
  <c r="I123" i="26"/>
  <c r="I122" i="26" s="1"/>
  <c r="I121" i="26" s="1"/>
  <c r="K122" i="26"/>
  <c r="K121" i="26" s="1"/>
  <c r="J122" i="26"/>
  <c r="J121" i="26" s="1"/>
  <c r="L118" i="26"/>
  <c r="L117" i="26" s="1"/>
  <c r="L116" i="26" s="1"/>
  <c r="K118" i="26"/>
  <c r="J118" i="26"/>
  <c r="I118" i="26"/>
  <c r="I117" i="26" s="1"/>
  <c r="I116" i="26" s="1"/>
  <c r="K117" i="26"/>
  <c r="K116" i="26" s="1"/>
  <c r="J117" i="26"/>
  <c r="J116" i="26" s="1"/>
  <c r="L112" i="26"/>
  <c r="K112" i="26"/>
  <c r="K111" i="26" s="1"/>
  <c r="J112" i="26"/>
  <c r="J111" i="26" s="1"/>
  <c r="I112" i="26"/>
  <c r="I111" i="26" s="1"/>
  <c r="L111" i="26"/>
  <c r="L108" i="26"/>
  <c r="L107" i="26" s="1"/>
  <c r="L106" i="26" s="1"/>
  <c r="K108" i="26"/>
  <c r="J108" i="26"/>
  <c r="I108" i="26"/>
  <c r="I107" i="26" s="1"/>
  <c r="I106" i="26" s="1"/>
  <c r="K107" i="26"/>
  <c r="K106" i="26" s="1"/>
  <c r="J107" i="26"/>
  <c r="J106" i="26" s="1"/>
  <c r="L103" i="26"/>
  <c r="L102" i="26" s="1"/>
  <c r="L101" i="26" s="1"/>
  <c r="K103" i="26"/>
  <c r="J103" i="26"/>
  <c r="I103" i="26"/>
  <c r="I102" i="26" s="1"/>
  <c r="I101" i="26" s="1"/>
  <c r="K102" i="26"/>
  <c r="K101" i="26" s="1"/>
  <c r="J102" i="26"/>
  <c r="J101" i="26" s="1"/>
  <c r="L98" i="26"/>
  <c r="L97" i="26" s="1"/>
  <c r="L96" i="26" s="1"/>
  <c r="L95" i="26" s="1"/>
  <c r="K98" i="26"/>
  <c r="J98" i="26"/>
  <c r="I98" i="26"/>
  <c r="I97" i="26" s="1"/>
  <c r="I96" i="26" s="1"/>
  <c r="I95" i="26" s="1"/>
  <c r="K97" i="26"/>
  <c r="K96" i="26" s="1"/>
  <c r="J97" i="26"/>
  <c r="J96" i="26" s="1"/>
  <c r="L91" i="26"/>
  <c r="L90" i="26" s="1"/>
  <c r="L89" i="26" s="1"/>
  <c r="L88" i="26" s="1"/>
  <c r="K91" i="26"/>
  <c r="K90" i="26" s="1"/>
  <c r="K89" i="26" s="1"/>
  <c r="K88" i="26" s="1"/>
  <c r="J91" i="26"/>
  <c r="J90" i="26" s="1"/>
  <c r="J89" i="26" s="1"/>
  <c r="J88" i="26" s="1"/>
  <c r="I91" i="26"/>
  <c r="I90" i="26" s="1"/>
  <c r="I89" i="26" s="1"/>
  <c r="I88" i="26" s="1"/>
  <c r="L86" i="26"/>
  <c r="K86" i="26"/>
  <c r="J86" i="26"/>
  <c r="J85" i="26" s="1"/>
  <c r="J84" i="26" s="1"/>
  <c r="I86" i="26"/>
  <c r="L85" i="26"/>
  <c r="L84" i="26" s="1"/>
  <c r="K85" i="26"/>
  <c r="I85" i="26"/>
  <c r="I84" i="26" s="1"/>
  <c r="K84" i="26"/>
  <c r="L80" i="26"/>
  <c r="K80" i="26"/>
  <c r="J80" i="26"/>
  <c r="J79" i="26" s="1"/>
  <c r="I80" i="26"/>
  <c r="L79" i="26"/>
  <c r="K79" i="26"/>
  <c r="I79" i="26"/>
  <c r="L75" i="26"/>
  <c r="L74" i="26" s="1"/>
  <c r="K75" i="26"/>
  <c r="K74" i="26" s="1"/>
  <c r="J75" i="26"/>
  <c r="J74" i="26" s="1"/>
  <c r="I75" i="26"/>
  <c r="I74" i="26" s="1"/>
  <c r="L70" i="26"/>
  <c r="L69" i="26" s="1"/>
  <c r="L68" i="26" s="1"/>
  <c r="L67" i="26" s="1"/>
  <c r="K70" i="26"/>
  <c r="J70" i="26"/>
  <c r="I70" i="26"/>
  <c r="I69" i="26" s="1"/>
  <c r="K69" i="26"/>
  <c r="K68" i="26" s="1"/>
  <c r="K67" i="26" s="1"/>
  <c r="J69" i="26"/>
  <c r="J68" i="26" s="1"/>
  <c r="J67" i="26" s="1"/>
  <c r="L50" i="26"/>
  <c r="L49" i="26" s="1"/>
  <c r="L48" i="26" s="1"/>
  <c r="L47" i="26" s="1"/>
  <c r="K50" i="26"/>
  <c r="K49" i="26" s="1"/>
  <c r="K48" i="26" s="1"/>
  <c r="K47" i="26" s="1"/>
  <c r="J50" i="26"/>
  <c r="J49" i="26" s="1"/>
  <c r="J48" i="26" s="1"/>
  <c r="J47" i="26" s="1"/>
  <c r="I50" i="26"/>
  <c r="I49" i="26" s="1"/>
  <c r="I48" i="26" s="1"/>
  <c r="I47" i="26" s="1"/>
  <c r="L45" i="26"/>
  <c r="K45" i="26"/>
  <c r="J45" i="26"/>
  <c r="J44" i="26" s="1"/>
  <c r="J43" i="26" s="1"/>
  <c r="I45" i="26"/>
  <c r="L44" i="26"/>
  <c r="L43" i="26" s="1"/>
  <c r="K44" i="26"/>
  <c r="I44" i="26"/>
  <c r="I43" i="26" s="1"/>
  <c r="K43" i="26"/>
  <c r="L41" i="26"/>
  <c r="K41" i="26"/>
  <c r="J41" i="26"/>
  <c r="I41" i="26"/>
  <c r="L39" i="26"/>
  <c r="L38" i="26" s="1"/>
  <c r="L37" i="26" s="1"/>
  <c r="L36" i="26" s="1"/>
  <c r="K39" i="26"/>
  <c r="J39" i="26"/>
  <c r="I39" i="26"/>
  <c r="I38" i="26" s="1"/>
  <c r="I37" i="26" s="1"/>
  <c r="I36" i="26" s="1"/>
  <c r="K38" i="26"/>
  <c r="K37" i="26" s="1"/>
  <c r="K36" i="26" s="1"/>
  <c r="J38" i="26"/>
  <c r="J37" i="26" s="1"/>
  <c r="L367" i="14"/>
  <c r="L366" i="14" s="1"/>
  <c r="K367" i="14"/>
  <c r="J367" i="14"/>
  <c r="J366" i="14" s="1"/>
  <c r="I367" i="14"/>
  <c r="K366" i="14"/>
  <c r="I366" i="14"/>
  <c r="L364" i="14"/>
  <c r="L363" i="14" s="1"/>
  <c r="K364" i="14"/>
  <c r="K363" i="14" s="1"/>
  <c r="J364" i="14"/>
  <c r="I364" i="14"/>
  <c r="J363" i="14"/>
  <c r="I363" i="14"/>
  <c r="L361" i="14"/>
  <c r="K361" i="14"/>
  <c r="J361" i="14"/>
  <c r="I361" i="14"/>
  <c r="I360" i="14" s="1"/>
  <c r="L360" i="14"/>
  <c r="K360" i="14"/>
  <c r="J360" i="14"/>
  <c r="L357" i="14"/>
  <c r="K357" i="14"/>
  <c r="J357" i="14"/>
  <c r="J356" i="14" s="1"/>
  <c r="I357" i="14"/>
  <c r="L356" i="14"/>
  <c r="K356" i="14"/>
  <c r="I356" i="14"/>
  <c r="L353" i="14"/>
  <c r="L352" i="14" s="1"/>
  <c r="K353" i="14"/>
  <c r="K352" i="14" s="1"/>
  <c r="J353" i="14"/>
  <c r="I353" i="14"/>
  <c r="J352" i="14"/>
  <c r="I352" i="14"/>
  <c r="L349" i="14"/>
  <c r="K349" i="14"/>
  <c r="K348" i="14" s="1"/>
  <c r="J349" i="14"/>
  <c r="I349" i="14"/>
  <c r="I348" i="14" s="1"/>
  <c r="L348" i="14"/>
  <c r="J348" i="14"/>
  <c r="L345" i="14"/>
  <c r="K345" i="14"/>
  <c r="J345" i="14"/>
  <c r="I345" i="14"/>
  <c r="L342" i="14"/>
  <c r="K342" i="14"/>
  <c r="J342" i="14"/>
  <c r="I342" i="14"/>
  <c r="P340" i="14"/>
  <c r="O340" i="14"/>
  <c r="N340" i="14"/>
  <c r="M340" i="14"/>
  <c r="L340" i="14"/>
  <c r="K340" i="14"/>
  <c r="J340" i="14"/>
  <c r="J339" i="14" s="1"/>
  <c r="I340" i="14"/>
  <c r="L339" i="14"/>
  <c r="K339" i="14"/>
  <c r="K338" i="14" s="1"/>
  <c r="I339" i="14"/>
  <c r="L335" i="14"/>
  <c r="K335" i="14"/>
  <c r="J335" i="14"/>
  <c r="J334" i="14" s="1"/>
  <c r="I335" i="14"/>
  <c r="L334" i="14"/>
  <c r="K334" i="14"/>
  <c r="I334" i="14"/>
  <c r="L332" i="14"/>
  <c r="L331" i="14" s="1"/>
  <c r="K332" i="14"/>
  <c r="K331" i="14" s="1"/>
  <c r="J332" i="14"/>
  <c r="I332" i="14"/>
  <c r="J331" i="14"/>
  <c r="I331" i="14"/>
  <c r="L329" i="14"/>
  <c r="K329" i="14"/>
  <c r="K328" i="14" s="1"/>
  <c r="J329" i="14"/>
  <c r="I329" i="14"/>
  <c r="I328" i="14" s="1"/>
  <c r="L328" i="14"/>
  <c r="J328" i="14"/>
  <c r="L325" i="14"/>
  <c r="L324" i="14" s="1"/>
  <c r="K325" i="14"/>
  <c r="J325" i="14"/>
  <c r="J324" i="14" s="1"/>
  <c r="I325" i="14"/>
  <c r="K324" i="14"/>
  <c r="I324" i="14"/>
  <c r="L321" i="14"/>
  <c r="L320" i="14" s="1"/>
  <c r="K321" i="14"/>
  <c r="K320" i="14" s="1"/>
  <c r="J321" i="14"/>
  <c r="I321" i="14"/>
  <c r="J320" i="14"/>
  <c r="I320" i="14"/>
  <c r="L317" i="14"/>
  <c r="K317" i="14"/>
  <c r="K316" i="14" s="1"/>
  <c r="J317" i="14"/>
  <c r="I317" i="14"/>
  <c r="I316" i="14" s="1"/>
  <c r="L316" i="14"/>
  <c r="J316" i="14"/>
  <c r="L313" i="14"/>
  <c r="K313" i="14"/>
  <c r="J313" i="14"/>
  <c r="I313" i="14"/>
  <c r="L310" i="14"/>
  <c r="K310" i="14"/>
  <c r="J310" i="14"/>
  <c r="I310" i="14"/>
  <c r="I307" i="14" s="1"/>
  <c r="L308" i="14"/>
  <c r="L307" i="14" s="1"/>
  <c r="K308" i="14"/>
  <c r="K307" i="14" s="1"/>
  <c r="K306" i="14" s="1"/>
  <c r="K305" i="14" s="1"/>
  <c r="J308" i="14"/>
  <c r="I308" i="14"/>
  <c r="J307" i="14"/>
  <c r="J306" i="14" s="1"/>
  <c r="L302" i="14"/>
  <c r="L301" i="14" s="1"/>
  <c r="K302" i="14"/>
  <c r="J302" i="14"/>
  <c r="J301" i="14" s="1"/>
  <c r="I302" i="14"/>
  <c r="K301" i="14"/>
  <c r="I301" i="14"/>
  <c r="L299" i="14"/>
  <c r="L298" i="14" s="1"/>
  <c r="K299" i="14"/>
  <c r="K298" i="14" s="1"/>
  <c r="J299" i="14"/>
  <c r="I299" i="14"/>
  <c r="J298" i="14"/>
  <c r="I298" i="14"/>
  <c r="L296" i="14"/>
  <c r="K296" i="14"/>
  <c r="K295" i="14" s="1"/>
  <c r="J296" i="14"/>
  <c r="I296" i="14"/>
  <c r="I295" i="14" s="1"/>
  <c r="L295" i="14"/>
  <c r="J295" i="14"/>
  <c r="L292" i="14"/>
  <c r="K292" i="14"/>
  <c r="J292" i="14"/>
  <c r="J291" i="14" s="1"/>
  <c r="I292" i="14"/>
  <c r="L291" i="14"/>
  <c r="K291" i="14"/>
  <c r="I291" i="14"/>
  <c r="L288" i="14"/>
  <c r="L287" i="14" s="1"/>
  <c r="K288" i="14"/>
  <c r="K287" i="14" s="1"/>
  <c r="J288" i="14"/>
  <c r="I288" i="14"/>
  <c r="J287" i="14"/>
  <c r="I287" i="14"/>
  <c r="L284" i="14"/>
  <c r="K284" i="14"/>
  <c r="K283" i="14" s="1"/>
  <c r="J284" i="14"/>
  <c r="I284" i="14"/>
  <c r="I283" i="14" s="1"/>
  <c r="I273" i="14" s="1"/>
  <c r="L283" i="14"/>
  <c r="J283" i="14"/>
  <c r="L280" i="14"/>
  <c r="K280" i="14"/>
  <c r="J280" i="14"/>
  <c r="I280" i="14"/>
  <c r="L277" i="14"/>
  <c r="K277" i="14"/>
  <c r="J277" i="14"/>
  <c r="I277" i="14"/>
  <c r="L275" i="14"/>
  <c r="L274" i="14" s="1"/>
  <c r="K275" i="14"/>
  <c r="K274" i="14" s="1"/>
  <c r="K273" i="14" s="1"/>
  <c r="J275" i="14"/>
  <c r="I275" i="14"/>
  <c r="J274" i="14"/>
  <c r="J273" i="14" s="1"/>
  <c r="I274" i="14"/>
  <c r="L270" i="14"/>
  <c r="L269" i="14" s="1"/>
  <c r="K270" i="14"/>
  <c r="K269" i="14" s="1"/>
  <c r="J270" i="14"/>
  <c r="I270" i="14"/>
  <c r="J269" i="14"/>
  <c r="I269" i="14"/>
  <c r="L267" i="14"/>
  <c r="K267" i="14"/>
  <c r="K266" i="14" s="1"/>
  <c r="J267" i="14"/>
  <c r="I267" i="14"/>
  <c r="I266" i="14" s="1"/>
  <c r="L266" i="14"/>
  <c r="J266" i="14"/>
  <c r="L264" i="14"/>
  <c r="L263" i="14" s="1"/>
  <c r="K264" i="14"/>
  <c r="J264" i="14"/>
  <c r="J263" i="14" s="1"/>
  <c r="I264" i="14"/>
  <c r="K263" i="14"/>
  <c r="I263" i="14"/>
  <c r="L260" i="14"/>
  <c r="L259" i="14" s="1"/>
  <c r="K260" i="14"/>
  <c r="K259" i="14" s="1"/>
  <c r="J260" i="14"/>
  <c r="I260" i="14"/>
  <c r="J259" i="14"/>
  <c r="I259" i="14"/>
  <c r="L256" i="14"/>
  <c r="K256" i="14"/>
  <c r="K255" i="14" s="1"/>
  <c r="J256" i="14"/>
  <c r="I256" i="14"/>
  <c r="I255" i="14" s="1"/>
  <c r="L255" i="14"/>
  <c r="J255" i="14"/>
  <c r="L252" i="14"/>
  <c r="L251" i="14" s="1"/>
  <c r="K252" i="14"/>
  <c r="J252" i="14"/>
  <c r="J251" i="14" s="1"/>
  <c r="J241" i="14" s="1"/>
  <c r="J240" i="14" s="1"/>
  <c r="I252" i="14"/>
  <c r="K251" i="14"/>
  <c r="I251" i="14"/>
  <c r="L248" i="14"/>
  <c r="K248" i="14"/>
  <c r="J248" i="14"/>
  <c r="I248" i="14"/>
  <c r="L245" i="14"/>
  <c r="K245" i="14"/>
  <c r="J245" i="14"/>
  <c r="I245" i="14"/>
  <c r="L243" i="14"/>
  <c r="K243" i="14"/>
  <c r="K242" i="14" s="1"/>
  <c r="J243" i="14"/>
  <c r="I243" i="14"/>
  <c r="I242" i="14" s="1"/>
  <c r="L242" i="14"/>
  <c r="J242" i="14"/>
  <c r="L236" i="14"/>
  <c r="L235" i="14" s="1"/>
  <c r="L234" i="14" s="1"/>
  <c r="K236" i="14"/>
  <c r="K235" i="14" s="1"/>
  <c r="K234" i="14" s="1"/>
  <c r="J236" i="14"/>
  <c r="I236" i="14"/>
  <c r="J235" i="14"/>
  <c r="J234" i="14" s="1"/>
  <c r="I235" i="14"/>
  <c r="I234" i="14"/>
  <c r="L232" i="14"/>
  <c r="L231" i="14" s="1"/>
  <c r="L230" i="14" s="1"/>
  <c r="K232" i="14"/>
  <c r="K231" i="14" s="1"/>
  <c r="K230" i="14" s="1"/>
  <c r="J232" i="14"/>
  <c r="I232" i="14"/>
  <c r="J231" i="14"/>
  <c r="J230" i="14" s="1"/>
  <c r="I231" i="14"/>
  <c r="I230" i="14"/>
  <c r="P223" i="14"/>
  <c r="O223" i="14"/>
  <c r="N223" i="14"/>
  <c r="M223" i="14"/>
  <c r="L223" i="14"/>
  <c r="L222" i="14" s="1"/>
  <c r="K223" i="14"/>
  <c r="J223" i="14"/>
  <c r="J222" i="14" s="1"/>
  <c r="I223" i="14"/>
  <c r="K222" i="14"/>
  <c r="I222" i="14"/>
  <c r="I218" i="14" s="1"/>
  <c r="L220" i="14"/>
  <c r="L219" i="14" s="1"/>
  <c r="K220" i="14"/>
  <c r="K219" i="14" s="1"/>
  <c r="K218" i="14" s="1"/>
  <c r="J220" i="14"/>
  <c r="I220" i="14"/>
  <c r="J219" i="14"/>
  <c r="I219" i="14"/>
  <c r="L213" i="14"/>
  <c r="L212" i="14" s="1"/>
  <c r="L211" i="14" s="1"/>
  <c r="K213" i="14"/>
  <c r="K212" i="14" s="1"/>
  <c r="K211" i="14" s="1"/>
  <c r="J213" i="14"/>
  <c r="I213" i="14"/>
  <c r="J212" i="14"/>
  <c r="J211" i="14" s="1"/>
  <c r="I212" i="14"/>
  <c r="I211" i="14"/>
  <c r="L209" i="14"/>
  <c r="L208" i="14" s="1"/>
  <c r="K209" i="14"/>
  <c r="K208" i="14" s="1"/>
  <c r="J209" i="14"/>
  <c r="I209" i="14"/>
  <c r="J208" i="14"/>
  <c r="I208" i="14"/>
  <c r="L204" i="14"/>
  <c r="K204" i="14"/>
  <c r="K203" i="14" s="1"/>
  <c r="J204" i="14"/>
  <c r="I204" i="14"/>
  <c r="I203" i="14" s="1"/>
  <c r="L203" i="14"/>
  <c r="J203" i="14"/>
  <c r="L198" i="14"/>
  <c r="L197" i="14" s="1"/>
  <c r="K198" i="14"/>
  <c r="J198" i="14"/>
  <c r="J197" i="14" s="1"/>
  <c r="J188" i="14" s="1"/>
  <c r="I198" i="14"/>
  <c r="K197" i="14"/>
  <c r="I197" i="14"/>
  <c r="L193" i="14"/>
  <c r="L192" i="14" s="1"/>
  <c r="K193" i="14"/>
  <c r="K192" i="14" s="1"/>
  <c r="J193" i="14"/>
  <c r="I193" i="14"/>
  <c r="J192" i="14"/>
  <c r="I192" i="14"/>
  <c r="L190" i="14"/>
  <c r="K190" i="14"/>
  <c r="K189" i="14" s="1"/>
  <c r="J190" i="14"/>
  <c r="I190" i="14"/>
  <c r="I189" i="14" s="1"/>
  <c r="I188" i="14" s="1"/>
  <c r="L189" i="14"/>
  <c r="L188" i="14" s="1"/>
  <c r="J189" i="14"/>
  <c r="L182" i="14"/>
  <c r="L181" i="14" s="1"/>
  <c r="K182" i="14"/>
  <c r="J182" i="14"/>
  <c r="J181" i="14" s="1"/>
  <c r="I182" i="14"/>
  <c r="K181" i="14"/>
  <c r="I181" i="14"/>
  <c r="I175" i="14" s="1"/>
  <c r="L177" i="14"/>
  <c r="L176" i="14" s="1"/>
  <c r="K177" i="14"/>
  <c r="K176" i="14" s="1"/>
  <c r="K175" i="14" s="1"/>
  <c r="J177" i="14"/>
  <c r="I177" i="14"/>
  <c r="J176" i="14"/>
  <c r="J175" i="14" s="1"/>
  <c r="I176" i="14"/>
  <c r="L173" i="14"/>
  <c r="L172" i="14" s="1"/>
  <c r="L171" i="14" s="1"/>
  <c r="K173" i="14"/>
  <c r="K172" i="14" s="1"/>
  <c r="K171" i="14" s="1"/>
  <c r="K170" i="14" s="1"/>
  <c r="J173" i="14"/>
  <c r="I173" i="14"/>
  <c r="J172" i="14"/>
  <c r="J171" i="14" s="1"/>
  <c r="I172" i="14"/>
  <c r="I171" i="14"/>
  <c r="I170" i="14" s="1"/>
  <c r="L168" i="14"/>
  <c r="K168" i="14"/>
  <c r="J168" i="14"/>
  <c r="J167" i="14" s="1"/>
  <c r="I168" i="14"/>
  <c r="L167" i="14"/>
  <c r="K167" i="14"/>
  <c r="I167" i="14"/>
  <c r="I161" i="14" s="1"/>
  <c r="I160" i="14" s="1"/>
  <c r="L163" i="14"/>
  <c r="L162" i="14" s="1"/>
  <c r="L161" i="14" s="1"/>
  <c r="L160" i="14" s="1"/>
  <c r="K163" i="14"/>
  <c r="K162" i="14" s="1"/>
  <c r="K161" i="14" s="1"/>
  <c r="K160" i="14" s="1"/>
  <c r="J163" i="14"/>
  <c r="I163" i="14"/>
  <c r="J162" i="14"/>
  <c r="J161" i="14" s="1"/>
  <c r="J160" i="14" s="1"/>
  <c r="I162" i="14"/>
  <c r="L157" i="14"/>
  <c r="K157" i="14"/>
  <c r="J157" i="14"/>
  <c r="J156" i="14" s="1"/>
  <c r="J155" i="14" s="1"/>
  <c r="I157" i="14"/>
  <c r="L156" i="14"/>
  <c r="K156" i="14"/>
  <c r="K155" i="14" s="1"/>
  <c r="I156" i="14"/>
  <c r="I155" i="14" s="1"/>
  <c r="L155" i="14"/>
  <c r="L153" i="14"/>
  <c r="K153" i="14"/>
  <c r="J153" i="14"/>
  <c r="J152" i="14" s="1"/>
  <c r="I153" i="14"/>
  <c r="L152" i="14"/>
  <c r="K152" i="14"/>
  <c r="I152" i="14"/>
  <c r="L149" i="14"/>
  <c r="L148" i="14" s="1"/>
  <c r="L147" i="14" s="1"/>
  <c r="K149" i="14"/>
  <c r="K148" i="14" s="1"/>
  <c r="K147" i="14" s="1"/>
  <c r="J149" i="14"/>
  <c r="I149" i="14"/>
  <c r="J148" i="14"/>
  <c r="J147" i="14" s="1"/>
  <c r="I148" i="14"/>
  <c r="I147" i="14"/>
  <c r="L144" i="14"/>
  <c r="L143" i="14" s="1"/>
  <c r="L142" i="14" s="1"/>
  <c r="K144" i="14"/>
  <c r="K143" i="14" s="1"/>
  <c r="K142" i="14" s="1"/>
  <c r="J144" i="14"/>
  <c r="I144" i="14"/>
  <c r="J143" i="14"/>
  <c r="J142" i="14" s="1"/>
  <c r="J141" i="14" s="1"/>
  <c r="I143" i="14"/>
  <c r="I142" i="14"/>
  <c r="I141" i="14" s="1"/>
  <c r="L139" i="14"/>
  <c r="L138" i="14" s="1"/>
  <c r="L137" i="14" s="1"/>
  <c r="K139" i="14"/>
  <c r="J139" i="14"/>
  <c r="J138" i="14" s="1"/>
  <c r="J137" i="14" s="1"/>
  <c r="I139" i="14"/>
  <c r="K138" i="14"/>
  <c r="K137" i="14" s="1"/>
  <c r="I138" i="14"/>
  <c r="I137" i="14" s="1"/>
  <c r="L135" i="14"/>
  <c r="L134" i="14" s="1"/>
  <c r="L133" i="14" s="1"/>
  <c r="K135" i="14"/>
  <c r="J135" i="14"/>
  <c r="J134" i="14" s="1"/>
  <c r="J133" i="14" s="1"/>
  <c r="I135" i="14"/>
  <c r="K134" i="14"/>
  <c r="K133" i="14" s="1"/>
  <c r="I134" i="14"/>
  <c r="I133" i="14" s="1"/>
  <c r="L131" i="14"/>
  <c r="L130" i="14" s="1"/>
  <c r="L129" i="14" s="1"/>
  <c r="K131" i="14"/>
  <c r="J131" i="14"/>
  <c r="J130" i="14" s="1"/>
  <c r="J129" i="14" s="1"/>
  <c r="I131" i="14"/>
  <c r="K130" i="14"/>
  <c r="K129" i="14" s="1"/>
  <c r="I130" i="14"/>
  <c r="I129" i="14" s="1"/>
  <c r="L127" i="14"/>
  <c r="L126" i="14" s="1"/>
  <c r="L125" i="14" s="1"/>
  <c r="K127" i="14"/>
  <c r="J127" i="14"/>
  <c r="J126" i="14" s="1"/>
  <c r="J125" i="14" s="1"/>
  <c r="I127" i="14"/>
  <c r="K126" i="14"/>
  <c r="K125" i="14" s="1"/>
  <c r="I126" i="14"/>
  <c r="I125" i="14" s="1"/>
  <c r="L123" i="14"/>
  <c r="L122" i="14" s="1"/>
  <c r="L121" i="14" s="1"/>
  <c r="K123" i="14"/>
  <c r="J123" i="14"/>
  <c r="J122" i="14" s="1"/>
  <c r="J121" i="14" s="1"/>
  <c r="I123" i="14"/>
  <c r="K122" i="14"/>
  <c r="K121" i="14" s="1"/>
  <c r="I122" i="14"/>
  <c r="I121" i="14" s="1"/>
  <c r="L118" i="14"/>
  <c r="L117" i="14" s="1"/>
  <c r="L116" i="14" s="1"/>
  <c r="K118" i="14"/>
  <c r="J118" i="14"/>
  <c r="J117" i="14" s="1"/>
  <c r="J116" i="14" s="1"/>
  <c r="J115" i="14" s="1"/>
  <c r="I118" i="14"/>
  <c r="K117" i="14"/>
  <c r="K116" i="14" s="1"/>
  <c r="K115" i="14" s="1"/>
  <c r="I117" i="14"/>
  <c r="I116" i="14" s="1"/>
  <c r="I115" i="14" s="1"/>
  <c r="L112" i="14"/>
  <c r="K112" i="14"/>
  <c r="K111" i="14" s="1"/>
  <c r="J112" i="14"/>
  <c r="I112" i="14"/>
  <c r="I111" i="14" s="1"/>
  <c r="L111" i="14"/>
  <c r="J111" i="14"/>
  <c r="L108" i="14"/>
  <c r="L107" i="14" s="1"/>
  <c r="L106" i="14" s="1"/>
  <c r="K108" i="14"/>
  <c r="J108" i="14"/>
  <c r="J107" i="14" s="1"/>
  <c r="J106" i="14" s="1"/>
  <c r="I108" i="14"/>
  <c r="K107" i="14"/>
  <c r="K106" i="14" s="1"/>
  <c r="I107" i="14"/>
  <c r="I106" i="14" s="1"/>
  <c r="L103" i="14"/>
  <c r="L102" i="14" s="1"/>
  <c r="L101" i="14" s="1"/>
  <c r="K103" i="14"/>
  <c r="J103" i="14"/>
  <c r="J102" i="14" s="1"/>
  <c r="J101" i="14" s="1"/>
  <c r="I103" i="14"/>
  <c r="K102" i="14"/>
  <c r="K101" i="14" s="1"/>
  <c r="I102" i="14"/>
  <c r="I101" i="14" s="1"/>
  <c r="L98" i="14"/>
  <c r="L97" i="14" s="1"/>
  <c r="L96" i="14" s="1"/>
  <c r="K98" i="14"/>
  <c r="J98" i="14"/>
  <c r="J97" i="14" s="1"/>
  <c r="J96" i="14" s="1"/>
  <c r="J95" i="14" s="1"/>
  <c r="I98" i="14"/>
  <c r="K97" i="14"/>
  <c r="K96" i="14" s="1"/>
  <c r="K95" i="14" s="1"/>
  <c r="I97" i="14"/>
  <c r="I96" i="14" s="1"/>
  <c r="I95" i="14" s="1"/>
  <c r="L91" i="14"/>
  <c r="K91" i="14"/>
  <c r="K90" i="14" s="1"/>
  <c r="K89" i="14" s="1"/>
  <c r="K88" i="14" s="1"/>
  <c r="J91" i="14"/>
  <c r="I91" i="14"/>
  <c r="I90" i="14" s="1"/>
  <c r="I89" i="14" s="1"/>
  <c r="I88" i="14" s="1"/>
  <c r="L90" i="14"/>
  <c r="L89" i="14" s="1"/>
  <c r="L88" i="14" s="1"/>
  <c r="J90" i="14"/>
  <c r="J89" i="14"/>
  <c r="J88" i="14" s="1"/>
  <c r="L86" i="14"/>
  <c r="L85" i="14" s="1"/>
  <c r="L84" i="14" s="1"/>
  <c r="K86" i="14"/>
  <c r="K85" i="14" s="1"/>
  <c r="K84" i="14" s="1"/>
  <c r="J86" i="14"/>
  <c r="I86" i="14"/>
  <c r="J85" i="14"/>
  <c r="J84" i="14" s="1"/>
  <c r="I85" i="14"/>
  <c r="I84" i="14"/>
  <c r="L80" i="14"/>
  <c r="L79" i="14" s="1"/>
  <c r="L68" i="14" s="1"/>
  <c r="L67" i="14" s="1"/>
  <c r="K80" i="14"/>
  <c r="K79" i="14" s="1"/>
  <c r="J80" i="14"/>
  <c r="I80" i="14"/>
  <c r="J79" i="14"/>
  <c r="I79" i="14"/>
  <c r="L75" i="14"/>
  <c r="K75" i="14"/>
  <c r="K74" i="14" s="1"/>
  <c r="J75" i="14"/>
  <c r="I75" i="14"/>
  <c r="I74" i="14" s="1"/>
  <c r="L74" i="14"/>
  <c r="J74" i="14"/>
  <c r="L70" i="14"/>
  <c r="K70" i="14"/>
  <c r="J70" i="14"/>
  <c r="J69" i="14" s="1"/>
  <c r="J68" i="14" s="1"/>
  <c r="J67" i="14" s="1"/>
  <c r="I70" i="14"/>
  <c r="L69" i="14"/>
  <c r="K69" i="14"/>
  <c r="I69" i="14"/>
  <c r="L50" i="14"/>
  <c r="K50" i="14"/>
  <c r="K49" i="14" s="1"/>
  <c r="K48" i="14" s="1"/>
  <c r="K47" i="14" s="1"/>
  <c r="J50" i="14"/>
  <c r="I50" i="14"/>
  <c r="I49" i="14" s="1"/>
  <c r="I48" i="14" s="1"/>
  <c r="I47" i="14" s="1"/>
  <c r="L49" i="14"/>
  <c r="L48" i="14" s="1"/>
  <c r="L47" i="14" s="1"/>
  <c r="J49" i="14"/>
  <c r="J48" i="14"/>
  <c r="J47" i="14" s="1"/>
  <c r="L45" i="14"/>
  <c r="L44" i="14" s="1"/>
  <c r="L43" i="14" s="1"/>
  <c r="K45" i="14"/>
  <c r="K44" i="14" s="1"/>
  <c r="K43" i="14" s="1"/>
  <c r="J45" i="14"/>
  <c r="I45" i="14"/>
  <c r="J44" i="14"/>
  <c r="J43" i="14" s="1"/>
  <c r="I44" i="14"/>
  <c r="I43" i="14"/>
  <c r="L41" i="14"/>
  <c r="K41" i="14"/>
  <c r="J41" i="14"/>
  <c r="I41" i="14"/>
  <c r="L39" i="14"/>
  <c r="K39" i="14"/>
  <c r="J39" i="14"/>
  <c r="J38" i="14" s="1"/>
  <c r="J37" i="14" s="1"/>
  <c r="J36" i="14" s="1"/>
  <c r="I39" i="14"/>
  <c r="L38" i="14"/>
  <c r="K38" i="14"/>
  <c r="K37" i="14" s="1"/>
  <c r="I38" i="14"/>
  <c r="I37" i="14" s="1"/>
  <c r="I36" i="14" s="1"/>
  <c r="L37" i="14"/>
  <c r="L36" i="14" s="1"/>
  <c r="L367" i="13"/>
  <c r="K367" i="13"/>
  <c r="J367" i="13"/>
  <c r="I367" i="13"/>
  <c r="I366" i="13" s="1"/>
  <c r="L366" i="13"/>
  <c r="K366" i="13"/>
  <c r="J366" i="13"/>
  <c r="L364" i="13"/>
  <c r="L363" i="13" s="1"/>
  <c r="K364" i="13"/>
  <c r="J364" i="13"/>
  <c r="J363" i="13" s="1"/>
  <c r="I364" i="13"/>
  <c r="K363" i="13"/>
  <c r="I363" i="13"/>
  <c r="L361" i="13"/>
  <c r="K361" i="13"/>
  <c r="K360" i="13" s="1"/>
  <c r="J361" i="13"/>
  <c r="J360" i="13" s="1"/>
  <c r="I361" i="13"/>
  <c r="L360" i="13"/>
  <c r="I360" i="13"/>
  <c r="L357" i="13"/>
  <c r="K357" i="13"/>
  <c r="J357" i="13"/>
  <c r="I357" i="13"/>
  <c r="I356" i="13" s="1"/>
  <c r="L356" i="13"/>
  <c r="K356" i="13"/>
  <c r="J356" i="13"/>
  <c r="L353" i="13"/>
  <c r="L352" i="13" s="1"/>
  <c r="K353" i="13"/>
  <c r="J353" i="13"/>
  <c r="J352" i="13" s="1"/>
  <c r="I353" i="13"/>
  <c r="K352" i="13"/>
  <c r="I352" i="13"/>
  <c r="L349" i="13"/>
  <c r="K349" i="13"/>
  <c r="K348" i="13" s="1"/>
  <c r="J349" i="13"/>
  <c r="J348" i="13" s="1"/>
  <c r="I349" i="13"/>
  <c r="L348" i="13"/>
  <c r="I348" i="13"/>
  <c r="L345" i="13"/>
  <c r="K345" i="13"/>
  <c r="J345" i="13"/>
  <c r="I345" i="13"/>
  <c r="L342" i="13"/>
  <c r="K342" i="13"/>
  <c r="J342" i="13"/>
  <c r="I342" i="13"/>
  <c r="P340" i="13"/>
  <c r="O340" i="13"/>
  <c r="N340" i="13"/>
  <c r="M340" i="13"/>
  <c r="L340" i="13"/>
  <c r="K340" i="13"/>
  <c r="J340" i="13"/>
  <c r="I340" i="13"/>
  <c r="I339" i="13" s="1"/>
  <c r="L339" i="13"/>
  <c r="K339" i="13"/>
  <c r="K338" i="13" s="1"/>
  <c r="J339" i="13"/>
  <c r="L335" i="13"/>
  <c r="K335" i="13"/>
  <c r="J335" i="13"/>
  <c r="I335" i="13"/>
  <c r="I334" i="13" s="1"/>
  <c r="L334" i="13"/>
  <c r="K334" i="13"/>
  <c r="J334" i="13"/>
  <c r="L332" i="13"/>
  <c r="L331" i="13" s="1"/>
  <c r="K332" i="13"/>
  <c r="J332" i="13"/>
  <c r="J331" i="13" s="1"/>
  <c r="I332" i="13"/>
  <c r="K331" i="13"/>
  <c r="I331" i="13"/>
  <c r="L329" i="13"/>
  <c r="K329" i="13"/>
  <c r="K328" i="13" s="1"/>
  <c r="J329" i="13"/>
  <c r="J328" i="13" s="1"/>
  <c r="I329" i="13"/>
  <c r="L328" i="13"/>
  <c r="I328" i="13"/>
  <c r="L325" i="13"/>
  <c r="K325" i="13"/>
  <c r="J325" i="13"/>
  <c r="I325" i="13"/>
  <c r="I324" i="13" s="1"/>
  <c r="L324" i="13"/>
  <c r="K324" i="13"/>
  <c r="J324" i="13"/>
  <c r="L321" i="13"/>
  <c r="L320" i="13" s="1"/>
  <c r="K321" i="13"/>
  <c r="J321" i="13"/>
  <c r="J320" i="13" s="1"/>
  <c r="I321" i="13"/>
  <c r="K320" i="13"/>
  <c r="I320" i="13"/>
  <c r="L317" i="13"/>
  <c r="K317" i="13"/>
  <c r="K316" i="13" s="1"/>
  <c r="J317" i="13"/>
  <c r="J316" i="13" s="1"/>
  <c r="I317" i="13"/>
  <c r="L316" i="13"/>
  <c r="I316" i="13"/>
  <c r="L313" i="13"/>
  <c r="K313" i="13"/>
  <c r="J313" i="13"/>
  <c r="I313" i="13"/>
  <c r="L310" i="13"/>
  <c r="K310" i="13"/>
  <c r="K307" i="13" s="1"/>
  <c r="J310" i="13"/>
  <c r="I310" i="13"/>
  <c r="L308" i="13"/>
  <c r="L307" i="13" s="1"/>
  <c r="L306" i="13" s="1"/>
  <c r="K308" i="13"/>
  <c r="J308" i="13"/>
  <c r="J307" i="13" s="1"/>
  <c r="I308" i="13"/>
  <c r="I307" i="13"/>
  <c r="L302" i="13"/>
  <c r="K302" i="13"/>
  <c r="J302" i="13"/>
  <c r="I302" i="13"/>
  <c r="I301" i="13" s="1"/>
  <c r="L301" i="13"/>
  <c r="K301" i="13"/>
  <c r="J301" i="13"/>
  <c r="L299" i="13"/>
  <c r="L298" i="13" s="1"/>
  <c r="K299" i="13"/>
  <c r="J299" i="13"/>
  <c r="J298" i="13" s="1"/>
  <c r="I299" i="13"/>
  <c r="K298" i="13"/>
  <c r="I298" i="13"/>
  <c r="L296" i="13"/>
  <c r="K296" i="13"/>
  <c r="K295" i="13" s="1"/>
  <c r="J296" i="13"/>
  <c r="J295" i="13" s="1"/>
  <c r="I296" i="13"/>
  <c r="I295" i="13" s="1"/>
  <c r="L295" i="13"/>
  <c r="L292" i="13"/>
  <c r="K292" i="13"/>
  <c r="J292" i="13"/>
  <c r="I292" i="13"/>
  <c r="I291" i="13" s="1"/>
  <c r="L291" i="13"/>
  <c r="K291" i="13"/>
  <c r="J291" i="13"/>
  <c r="L288" i="13"/>
  <c r="L287" i="13" s="1"/>
  <c r="K288" i="13"/>
  <c r="J288" i="13"/>
  <c r="J287" i="13" s="1"/>
  <c r="I288" i="13"/>
  <c r="K287" i="13"/>
  <c r="I287" i="13"/>
  <c r="L284" i="13"/>
  <c r="K284" i="13"/>
  <c r="K283" i="13" s="1"/>
  <c r="K273" i="13" s="1"/>
  <c r="J284" i="13"/>
  <c r="J283" i="13" s="1"/>
  <c r="I284" i="13"/>
  <c r="L283" i="13"/>
  <c r="I283" i="13"/>
  <c r="L280" i="13"/>
  <c r="K280" i="13"/>
  <c r="J280" i="13"/>
  <c r="I280" i="13"/>
  <c r="L277" i="13"/>
  <c r="K277" i="13"/>
  <c r="J277" i="13"/>
  <c r="I277" i="13"/>
  <c r="L275" i="13"/>
  <c r="L274" i="13" s="1"/>
  <c r="K275" i="13"/>
  <c r="J275" i="13"/>
  <c r="J274" i="13" s="1"/>
  <c r="I275" i="13"/>
  <c r="K274" i="13"/>
  <c r="I274" i="13"/>
  <c r="L270" i="13"/>
  <c r="L269" i="13" s="1"/>
  <c r="K270" i="13"/>
  <c r="J270" i="13"/>
  <c r="J269" i="13" s="1"/>
  <c r="I270" i="13"/>
  <c r="K269" i="13"/>
  <c r="I269" i="13"/>
  <c r="L267" i="13"/>
  <c r="K267" i="13"/>
  <c r="K266" i="13" s="1"/>
  <c r="J267" i="13"/>
  <c r="J266" i="13" s="1"/>
  <c r="I267" i="13"/>
  <c r="L266" i="13"/>
  <c r="I266" i="13"/>
  <c r="L264" i="13"/>
  <c r="K264" i="13"/>
  <c r="J264" i="13"/>
  <c r="I264" i="13"/>
  <c r="I263" i="13" s="1"/>
  <c r="L263" i="13"/>
  <c r="K263" i="13"/>
  <c r="J263" i="13"/>
  <c r="L260" i="13"/>
  <c r="L259" i="13" s="1"/>
  <c r="K260" i="13"/>
  <c r="J260" i="13"/>
  <c r="J259" i="13" s="1"/>
  <c r="I260" i="13"/>
  <c r="K259" i="13"/>
  <c r="I259" i="13"/>
  <c r="L256" i="13"/>
  <c r="K256" i="13"/>
  <c r="K255" i="13" s="1"/>
  <c r="J256" i="13"/>
  <c r="J255" i="13" s="1"/>
  <c r="I256" i="13"/>
  <c r="L255" i="13"/>
  <c r="I255" i="13"/>
  <c r="L252" i="13"/>
  <c r="K252" i="13"/>
  <c r="J252" i="13"/>
  <c r="I252" i="13"/>
  <c r="I251" i="13" s="1"/>
  <c r="L251" i="13"/>
  <c r="K251" i="13"/>
  <c r="J251" i="13"/>
  <c r="L248" i="13"/>
  <c r="K248" i="13"/>
  <c r="J248" i="13"/>
  <c r="I248" i="13"/>
  <c r="L245" i="13"/>
  <c r="K245" i="13"/>
  <c r="J245" i="13"/>
  <c r="I245" i="13"/>
  <c r="L243" i="13"/>
  <c r="K243" i="13"/>
  <c r="K242" i="13" s="1"/>
  <c r="J243" i="13"/>
  <c r="J242" i="13" s="1"/>
  <c r="J241" i="13" s="1"/>
  <c r="I243" i="13"/>
  <c r="L242" i="13"/>
  <c r="I242" i="13"/>
  <c r="L236" i="13"/>
  <c r="L235" i="13" s="1"/>
  <c r="L234" i="13" s="1"/>
  <c r="K236" i="13"/>
  <c r="J236" i="13"/>
  <c r="J235" i="13" s="1"/>
  <c r="J234" i="13" s="1"/>
  <c r="I236" i="13"/>
  <c r="K235" i="13"/>
  <c r="I235" i="13"/>
  <c r="I234" i="13" s="1"/>
  <c r="K234" i="13"/>
  <c r="L232" i="13"/>
  <c r="L231" i="13" s="1"/>
  <c r="L230" i="13" s="1"/>
  <c r="K232" i="13"/>
  <c r="J232" i="13"/>
  <c r="J231" i="13" s="1"/>
  <c r="J230" i="13" s="1"/>
  <c r="I232" i="13"/>
  <c r="K231" i="13"/>
  <c r="I231" i="13"/>
  <c r="I230" i="13" s="1"/>
  <c r="K230" i="13"/>
  <c r="P223" i="13"/>
  <c r="O223" i="13"/>
  <c r="N223" i="13"/>
  <c r="M223" i="13"/>
  <c r="L223" i="13"/>
  <c r="K223" i="13"/>
  <c r="J223" i="13"/>
  <c r="I223" i="13"/>
  <c r="I222" i="13" s="1"/>
  <c r="L222" i="13"/>
  <c r="K222" i="13"/>
  <c r="J222" i="13"/>
  <c r="L220" i="13"/>
  <c r="L219" i="13" s="1"/>
  <c r="L218" i="13" s="1"/>
  <c r="K220" i="13"/>
  <c r="J220" i="13"/>
  <c r="J219" i="13" s="1"/>
  <c r="J218" i="13" s="1"/>
  <c r="I220" i="13"/>
  <c r="K219" i="13"/>
  <c r="I219" i="13"/>
  <c r="K218" i="13"/>
  <c r="L213" i="13"/>
  <c r="L212" i="13" s="1"/>
  <c r="L211" i="13" s="1"/>
  <c r="K213" i="13"/>
  <c r="J213" i="13"/>
  <c r="J212" i="13" s="1"/>
  <c r="J211" i="13" s="1"/>
  <c r="I213" i="13"/>
  <c r="K212" i="13"/>
  <c r="I212" i="13"/>
  <c r="I211" i="13" s="1"/>
  <c r="K211" i="13"/>
  <c r="L209" i="13"/>
  <c r="L208" i="13" s="1"/>
  <c r="K209" i="13"/>
  <c r="J209" i="13"/>
  <c r="J208" i="13" s="1"/>
  <c r="I209" i="13"/>
  <c r="K208" i="13"/>
  <c r="I208" i="13"/>
  <c r="L204" i="13"/>
  <c r="K204" i="13"/>
  <c r="K203" i="13" s="1"/>
  <c r="J204" i="13"/>
  <c r="J203" i="13" s="1"/>
  <c r="I204" i="13"/>
  <c r="L203" i="13"/>
  <c r="I203" i="13"/>
  <c r="L198" i="13"/>
  <c r="K198" i="13"/>
  <c r="J198" i="13"/>
  <c r="I198" i="13"/>
  <c r="I197" i="13" s="1"/>
  <c r="I188" i="13" s="1"/>
  <c r="L197" i="13"/>
  <c r="K197" i="13"/>
  <c r="J197" i="13"/>
  <c r="L193" i="13"/>
  <c r="L192" i="13" s="1"/>
  <c r="K193" i="13"/>
  <c r="J193" i="13"/>
  <c r="J192" i="13" s="1"/>
  <c r="I193" i="13"/>
  <c r="K192" i="13"/>
  <c r="I192" i="13"/>
  <c r="L190" i="13"/>
  <c r="K190" i="13"/>
  <c r="K189" i="13" s="1"/>
  <c r="J190" i="13"/>
  <c r="J189" i="13" s="1"/>
  <c r="I190" i="13"/>
  <c r="L189" i="13"/>
  <c r="I189" i="13"/>
  <c r="L182" i="13"/>
  <c r="K182" i="13"/>
  <c r="J182" i="13"/>
  <c r="I182" i="13"/>
  <c r="I181" i="13" s="1"/>
  <c r="L181" i="13"/>
  <c r="K181" i="13"/>
  <c r="J181" i="13"/>
  <c r="L177" i="13"/>
  <c r="L176" i="13" s="1"/>
  <c r="L175" i="13" s="1"/>
  <c r="K177" i="13"/>
  <c r="J177" i="13"/>
  <c r="J176" i="13" s="1"/>
  <c r="J175" i="13" s="1"/>
  <c r="I177" i="13"/>
  <c r="K176" i="13"/>
  <c r="I176" i="13"/>
  <c r="I175" i="13" s="1"/>
  <c r="K175" i="13"/>
  <c r="L173" i="13"/>
  <c r="L172" i="13" s="1"/>
  <c r="L171" i="13" s="1"/>
  <c r="L170" i="13" s="1"/>
  <c r="K173" i="13"/>
  <c r="J173" i="13"/>
  <c r="J172" i="13" s="1"/>
  <c r="J171" i="13" s="1"/>
  <c r="J170" i="13" s="1"/>
  <c r="I173" i="13"/>
  <c r="K172" i="13"/>
  <c r="I172" i="13"/>
  <c r="I171" i="13" s="1"/>
  <c r="K171" i="13"/>
  <c r="K170" i="13" s="1"/>
  <c r="L168" i="13"/>
  <c r="K168" i="13"/>
  <c r="J168" i="13"/>
  <c r="I168" i="13"/>
  <c r="I167" i="13" s="1"/>
  <c r="L167" i="13"/>
  <c r="K167" i="13"/>
  <c r="J167" i="13"/>
  <c r="L163" i="13"/>
  <c r="L162" i="13" s="1"/>
  <c r="L161" i="13" s="1"/>
  <c r="L160" i="13" s="1"/>
  <c r="K163" i="13"/>
  <c r="J163" i="13"/>
  <c r="J162" i="13" s="1"/>
  <c r="J161" i="13" s="1"/>
  <c r="J160" i="13" s="1"/>
  <c r="I163" i="13"/>
  <c r="K162" i="13"/>
  <c r="I162" i="13"/>
  <c r="K161" i="13"/>
  <c r="K160" i="13" s="1"/>
  <c r="L157" i="13"/>
  <c r="K157" i="13"/>
  <c r="J157" i="13"/>
  <c r="I157" i="13"/>
  <c r="I156" i="13" s="1"/>
  <c r="I155" i="13" s="1"/>
  <c r="L156" i="13"/>
  <c r="K156" i="13"/>
  <c r="K155" i="13" s="1"/>
  <c r="J156" i="13"/>
  <c r="J155" i="13" s="1"/>
  <c r="L155" i="13"/>
  <c r="L153" i="13"/>
  <c r="K153" i="13"/>
  <c r="J153" i="13"/>
  <c r="I153" i="13"/>
  <c r="I152" i="13" s="1"/>
  <c r="L152" i="13"/>
  <c r="K152" i="13"/>
  <c r="J152" i="13"/>
  <c r="L149" i="13"/>
  <c r="L148" i="13" s="1"/>
  <c r="L147" i="13" s="1"/>
  <c r="K149" i="13"/>
  <c r="J149" i="13"/>
  <c r="J148" i="13" s="1"/>
  <c r="J147" i="13" s="1"/>
  <c r="I149" i="13"/>
  <c r="K148" i="13"/>
  <c r="I148" i="13"/>
  <c r="I147" i="13" s="1"/>
  <c r="K147" i="13"/>
  <c r="L144" i="13"/>
  <c r="L143" i="13" s="1"/>
  <c r="L142" i="13" s="1"/>
  <c r="K144" i="13"/>
  <c r="J144" i="13"/>
  <c r="J143" i="13" s="1"/>
  <c r="J142" i="13" s="1"/>
  <c r="I144" i="13"/>
  <c r="K143" i="13"/>
  <c r="I143" i="13"/>
  <c r="I142" i="13" s="1"/>
  <c r="I141" i="13" s="1"/>
  <c r="K142" i="13"/>
  <c r="L139" i="13"/>
  <c r="K139" i="13"/>
  <c r="J139" i="13"/>
  <c r="I139" i="13"/>
  <c r="I138" i="13" s="1"/>
  <c r="I137" i="13" s="1"/>
  <c r="L138" i="13"/>
  <c r="K138" i="13"/>
  <c r="K137" i="13" s="1"/>
  <c r="J138" i="13"/>
  <c r="J137" i="13" s="1"/>
  <c r="L137" i="13"/>
  <c r="L135" i="13"/>
  <c r="K135" i="13"/>
  <c r="J135" i="13"/>
  <c r="I135" i="13"/>
  <c r="I134" i="13" s="1"/>
  <c r="I133" i="13" s="1"/>
  <c r="L134" i="13"/>
  <c r="K134" i="13"/>
  <c r="K133" i="13" s="1"/>
  <c r="J134" i="13"/>
  <c r="J133" i="13" s="1"/>
  <c r="L133" i="13"/>
  <c r="L131" i="13"/>
  <c r="K131" i="13"/>
  <c r="J131" i="13"/>
  <c r="I131" i="13"/>
  <c r="I130" i="13" s="1"/>
  <c r="I129" i="13" s="1"/>
  <c r="L130" i="13"/>
  <c r="K130" i="13"/>
  <c r="K129" i="13" s="1"/>
  <c r="J130" i="13"/>
  <c r="J129" i="13" s="1"/>
  <c r="L129" i="13"/>
  <c r="L127" i="13"/>
  <c r="K127" i="13"/>
  <c r="J127" i="13"/>
  <c r="I127" i="13"/>
  <c r="I126" i="13" s="1"/>
  <c r="I125" i="13" s="1"/>
  <c r="L126" i="13"/>
  <c r="K126" i="13"/>
  <c r="K125" i="13" s="1"/>
  <c r="J126" i="13"/>
  <c r="J125" i="13" s="1"/>
  <c r="L125" i="13"/>
  <c r="L123" i="13"/>
  <c r="K123" i="13"/>
  <c r="J123" i="13"/>
  <c r="I123" i="13"/>
  <c r="I122" i="13" s="1"/>
  <c r="I121" i="13" s="1"/>
  <c r="L122" i="13"/>
  <c r="K122" i="13"/>
  <c r="K121" i="13" s="1"/>
  <c r="J122" i="13"/>
  <c r="J121" i="13" s="1"/>
  <c r="L121" i="13"/>
  <c r="L118" i="13"/>
  <c r="K118" i="13"/>
  <c r="J118" i="13"/>
  <c r="I118" i="13"/>
  <c r="I117" i="13" s="1"/>
  <c r="I116" i="13" s="1"/>
  <c r="L117" i="13"/>
  <c r="K117" i="13"/>
  <c r="K116" i="13" s="1"/>
  <c r="J117" i="13"/>
  <c r="J116" i="13" s="1"/>
  <c r="J115" i="13" s="1"/>
  <c r="L116" i="13"/>
  <c r="L115" i="13" s="1"/>
  <c r="L112" i="13"/>
  <c r="K112" i="13"/>
  <c r="K111" i="13" s="1"/>
  <c r="J112" i="13"/>
  <c r="J111" i="13" s="1"/>
  <c r="I112" i="13"/>
  <c r="L111" i="13"/>
  <c r="I111" i="13"/>
  <c r="L108" i="13"/>
  <c r="K108" i="13"/>
  <c r="J108" i="13"/>
  <c r="I108" i="13"/>
  <c r="I107" i="13" s="1"/>
  <c r="I106" i="13" s="1"/>
  <c r="L107" i="13"/>
  <c r="K107" i="13"/>
  <c r="K106" i="13" s="1"/>
  <c r="J107" i="13"/>
  <c r="J106" i="13" s="1"/>
  <c r="L106" i="13"/>
  <c r="L103" i="13"/>
  <c r="K103" i="13"/>
  <c r="J103" i="13"/>
  <c r="I103" i="13"/>
  <c r="I102" i="13" s="1"/>
  <c r="I101" i="13" s="1"/>
  <c r="L102" i="13"/>
  <c r="K102" i="13"/>
  <c r="K101" i="13" s="1"/>
  <c r="J102" i="13"/>
  <c r="J101" i="13" s="1"/>
  <c r="L101" i="13"/>
  <c r="L98" i="13"/>
  <c r="K98" i="13"/>
  <c r="J98" i="13"/>
  <c r="I98" i="13"/>
  <c r="I97" i="13" s="1"/>
  <c r="I96" i="13" s="1"/>
  <c r="I95" i="13" s="1"/>
  <c r="L97" i="13"/>
  <c r="K97" i="13"/>
  <c r="K96" i="13" s="1"/>
  <c r="K95" i="13" s="1"/>
  <c r="J97" i="13"/>
  <c r="J96" i="13" s="1"/>
  <c r="L96" i="13"/>
  <c r="L95" i="13" s="1"/>
  <c r="L91" i="13"/>
  <c r="K91" i="13"/>
  <c r="K90" i="13" s="1"/>
  <c r="K89" i="13" s="1"/>
  <c r="K88" i="13" s="1"/>
  <c r="J91" i="13"/>
  <c r="J90" i="13" s="1"/>
  <c r="J89" i="13" s="1"/>
  <c r="J88" i="13" s="1"/>
  <c r="I91" i="13"/>
  <c r="I90" i="13" s="1"/>
  <c r="I89" i="13" s="1"/>
  <c r="I88" i="13" s="1"/>
  <c r="L90" i="13"/>
  <c r="L89" i="13" s="1"/>
  <c r="L88" i="13" s="1"/>
  <c r="L86" i="13"/>
  <c r="L85" i="13" s="1"/>
  <c r="L84" i="13" s="1"/>
  <c r="K86" i="13"/>
  <c r="J86" i="13"/>
  <c r="J85" i="13" s="1"/>
  <c r="J84" i="13" s="1"/>
  <c r="I86" i="13"/>
  <c r="K85" i="13"/>
  <c r="I85" i="13"/>
  <c r="I84" i="13" s="1"/>
  <c r="K84" i="13"/>
  <c r="L80" i="13"/>
  <c r="L79" i="13" s="1"/>
  <c r="L68" i="13" s="1"/>
  <c r="L67" i="13" s="1"/>
  <c r="K80" i="13"/>
  <c r="J80" i="13"/>
  <c r="J79" i="13" s="1"/>
  <c r="I80" i="13"/>
  <c r="K79" i="13"/>
  <c r="I79" i="13"/>
  <c r="L75" i="13"/>
  <c r="K75" i="13"/>
  <c r="K74" i="13" s="1"/>
  <c r="J75" i="13"/>
  <c r="J74" i="13" s="1"/>
  <c r="I75" i="13"/>
  <c r="L74" i="13"/>
  <c r="I74" i="13"/>
  <c r="L70" i="13"/>
  <c r="K70" i="13"/>
  <c r="J70" i="13"/>
  <c r="I70" i="13"/>
  <c r="I69" i="13" s="1"/>
  <c r="I68" i="13" s="1"/>
  <c r="I67" i="13" s="1"/>
  <c r="L69" i="13"/>
  <c r="K69" i="13"/>
  <c r="J69" i="13"/>
  <c r="L50" i="13"/>
  <c r="K50" i="13"/>
  <c r="K49" i="13" s="1"/>
  <c r="K48" i="13" s="1"/>
  <c r="K47" i="13" s="1"/>
  <c r="J50" i="13"/>
  <c r="J49" i="13" s="1"/>
  <c r="J48" i="13" s="1"/>
  <c r="J47" i="13" s="1"/>
  <c r="I50" i="13"/>
  <c r="I49" i="13" s="1"/>
  <c r="I48" i="13" s="1"/>
  <c r="I47" i="13" s="1"/>
  <c r="L49" i="13"/>
  <c r="L48" i="13" s="1"/>
  <c r="L47" i="13" s="1"/>
  <c r="L45" i="13"/>
  <c r="L44" i="13" s="1"/>
  <c r="L43" i="13" s="1"/>
  <c r="K45" i="13"/>
  <c r="J45" i="13"/>
  <c r="J44" i="13" s="1"/>
  <c r="J43" i="13" s="1"/>
  <c r="I45" i="13"/>
  <c r="K44" i="13"/>
  <c r="I44" i="13"/>
  <c r="I43" i="13" s="1"/>
  <c r="K43" i="13"/>
  <c r="L41" i="13"/>
  <c r="K41" i="13"/>
  <c r="J41" i="13"/>
  <c r="I41" i="13"/>
  <c r="L39" i="13"/>
  <c r="K39" i="13"/>
  <c r="J39" i="13"/>
  <c r="I39" i="13"/>
  <c r="I38" i="13" s="1"/>
  <c r="I37" i="13" s="1"/>
  <c r="I36" i="13" s="1"/>
  <c r="L38" i="13"/>
  <c r="K38" i="13"/>
  <c r="K37" i="13" s="1"/>
  <c r="K36" i="13" s="1"/>
  <c r="J38" i="13"/>
  <c r="J37" i="13" s="1"/>
  <c r="L37" i="13"/>
  <c r="L367" i="12"/>
  <c r="L366" i="12" s="1"/>
  <c r="K367" i="12"/>
  <c r="J367" i="12"/>
  <c r="I367" i="12"/>
  <c r="I366" i="12" s="1"/>
  <c r="K366" i="12"/>
  <c r="J366" i="12"/>
  <c r="L364" i="12"/>
  <c r="L363" i="12" s="1"/>
  <c r="K364" i="12"/>
  <c r="K363" i="12" s="1"/>
  <c r="J364" i="12"/>
  <c r="J363" i="12" s="1"/>
  <c r="I364" i="12"/>
  <c r="I363" i="12"/>
  <c r="L361" i="12"/>
  <c r="K361" i="12"/>
  <c r="K360" i="12" s="1"/>
  <c r="J361" i="12"/>
  <c r="J360" i="12" s="1"/>
  <c r="I361" i="12"/>
  <c r="L360" i="12"/>
  <c r="I360" i="12"/>
  <c r="L357" i="12"/>
  <c r="K357" i="12"/>
  <c r="J357" i="12"/>
  <c r="I357" i="12"/>
  <c r="I356" i="12" s="1"/>
  <c r="L356" i="12"/>
  <c r="K356" i="12"/>
  <c r="J356" i="12"/>
  <c r="L353" i="12"/>
  <c r="L352" i="12" s="1"/>
  <c r="K353" i="12"/>
  <c r="K352" i="12" s="1"/>
  <c r="J353" i="12"/>
  <c r="J352" i="12" s="1"/>
  <c r="I353" i="12"/>
  <c r="I352" i="12"/>
  <c r="L349" i="12"/>
  <c r="K349" i="12"/>
  <c r="K348" i="12" s="1"/>
  <c r="J349" i="12"/>
  <c r="J348" i="12" s="1"/>
  <c r="I349" i="12"/>
  <c r="L348" i="12"/>
  <c r="I348" i="12"/>
  <c r="L345" i="12"/>
  <c r="K345" i="12"/>
  <c r="J345" i="12"/>
  <c r="I345" i="12"/>
  <c r="L342" i="12"/>
  <c r="K342" i="12"/>
  <c r="J342" i="12"/>
  <c r="I342" i="12"/>
  <c r="P340" i="12"/>
  <c r="O340" i="12"/>
  <c r="N340" i="12"/>
  <c r="M340" i="12"/>
  <c r="L340" i="12"/>
  <c r="K340" i="12"/>
  <c r="J340" i="12"/>
  <c r="I340" i="12"/>
  <c r="I339" i="12" s="1"/>
  <c r="L339" i="12"/>
  <c r="K339" i="12"/>
  <c r="J339" i="12"/>
  <c r="L335" i="12"/>
  <c r="K335" i="12"/>
  <c r="J335" i="12"/>
  <c r="I335" i="12"/>
  <c r="I334" i="12" s="1"/>
  <c r="L334" i="12"/>
  <c r="K334" i="12"/>
  <c r="J334" i="12"/>
  <c r="L332" i="12"/>
  <c r="L331" i="12" s="1"/>
  <c r="K332" i="12"/>
  <c r="J332" i="12"/>
  <c r="J331" i="12" s="1"/>
  <c r="I332" i="12"/>
  <c r="K331" i="12"/>
  <c r="I331" i="12"/>
  <c r="L329" i="12"/>
  <c r="K329" i="12"/>
  <c r="K328" i="12" s="1"/>
  <c r="J329" i="12"/>
  <c r="J328" i="12" s="1"/>
  <c r="I329" i="12"/>
  <c r="L328" i="12"/>
  <c r="I328" i="12"/>
  <c r="L325" i="12"/>
  <c r="K325" i="12"/>
  <c r="J325" i="12"/>
  <c r="I325" i="12"/>
  <c r="I324" i="12" s="1"/>
  <c r="L324" i="12"/>
  <c r="K324" i="12"/>
  <c r="J324" i="12"/>
  <c r="L321" i="12"/>
  <c r="L320" i="12" s="1"/>
  <c r="K321" i="12"/>
  <c r="J321" i="12"/>
  <c r="J320" i="12" s="1"/>
  <c r="I321" i="12"/>
  <c r="K320" i="12"/>
  <c r="I320" i="12"/>
  <c r="L317" i="12"/>
  <c r="K317" i="12"/>
  <c r="K316" i="12" s="1"/>
  <c r="J317" i="12"/>
  <c r="J316" i="12" s="1"/>
  <c r="I317" i="12"/>
  <c r="L316" i="12"/>
  <c r="I316" i="12"/>
  <c r="L313" i="12"/>
  <c r="K313" i="12"/>
  <c r="J313" i="12"/>
  <c r="I313" i="12"/>
  <c r="L310" i="12"/>
  <c r="K310" i="12"/>
  <c r="K307" i="12" s="1"/>
  <c r="J310" i="12"/>
  <c r="J307" i="12" s="1"/>
  <c r="I310" i="12"/>
  <c r="L308" i="12"/>
  <c r="L307" i="12" s="1"/>
  <c r="K308" i="12"/>
  <c r="J308" i="12"/>
  <c r="I308" i="12"/>
  <c r="I307" i="12"/>
  <c r="L302" i="12"/>
  <c r="L301" i="12" s="1"/>
  <c r="K302" i="12"/>
  <c r="J302" i="12"/>
  <c r="I302" i="12"/>
  <c r="I301" i="12" s="1"/>
  <c r="K301" i="12"/>
  <c r="J301" i="12"/>
  <c r="L299" i="12"/>
  <c r="L298" i="12" s="1"/>
  <c r="K299" i="12"/>
  <c r="J299" i="12"/>
  <c r="I299" i="12"/>
  <c r="K298" i="12"/>
  <c r="J298" i="12"/>
  <c r="I298" i="12"/>
  <c r="L296" i="12"/>
  <c r="K296" i="12"/>
  <c r="K295" i="12" s="1"/>
  <c r="J296" i="12"/>
  <c r="J295" i="12" s="1"/>
  <c r="I296" i="12"/>
  <c r="I295" i="12" s="1"/>
  <c r="L295" i="12"/>
  <c r="L292" i="12"/>
  <c r="L291" i="12" s="1"/>
  <c r="K292" i="12"/>
  <c r="J292" i="12"/>
  <c r="I292" i="12"/>
  <c r="I291" i="12" s="1"/>
  <c r="K291" i="12"/>
  <c r="J291" i="12"/>
  <c r="L288" i="12"/>
  <c r="L287" i="12" s="1"/>
  <c r="K288" i="12"/>
  <c r="J288" i="12"/>
  <c r="I288" i="12"/>
  <c r="K287" i="12"/>
  <c r="J287" i="12"/>
  <c r="I287" i="12"/>
  <c r="L284" i="12"/>
  <c r="K284" i="12"/>
  <c r="K283" i="12" s="1"/>
  <c r="K273" i="12" s="1"/>
  <c r="J284" i="12"/>
  <c r="J283" i="12" s="1"/>
  <c r="I284" i="12"/>
  <c r="L283" i="12"/>
  <c r="I283" i="12"/>
  <c r="L280" i="12"/>
  <c r="K280" i="12"/>
  <c r="J280" i="12"/>
  <c r="I280" i="12"/>
  <c r="L277" i="12"/>
  <c r="K277" i="12"/>
  <c r="J277" i="12"/>
  <c r="I277" i="12"/>
  <c r="L275" i="12"/>
  <c r="L274" i="12" s="1"/>
  <c r="K275" i="12"/>
  <c r="J275" i="12"/>
  <c r="J274" i="12" s="1"/>
  <c r="I275" i="12"/>
  <c r="K274" i="12"/>
  <c r="I274" i="12"/>
  <c r="L270" i="12"/>
  <c r="L269" i="12" s="1"/>
  <c r="K270" i="12"/>
  <c r="J270" i="12"/>
  <c r="J269" i="12" s="1"/>
  <c r="I270" i="12"/>
  <c r="K269" i="12"/>
  <c r="I269" i="12"/>
  <c r="L267" i="12"/>
  <c r="K267" i="12"/>
  <c r="K266" i="12" s="1"/>
  <c r="J267" i="12"/>
  <c r="J266" i="12" s="1"/>
  <c r="I267" i="12"/>
  <c r="L266" i="12"/>
  <c r="I266" i="12"/>
  <c r="L264" i="12"/>
  <c r="L263" i="12" s="1"/>
  <c r="K264" i="12"/>
  <c r="J264" i="12"/>
  <c r="I264" i="12"/>
  <c r="I263" i="12" s="1"/>
  <c r="K263" i="12"/>
  <c r="J263" i="12"/>
  <c r="L260" i="12"/>
  <c r="L259" i="12" s="1"/>
  <c r="K260" i="12"/>
  <c r="J260" i="12"/>
  <c r="J259" i="12" s="1"/>
  <c r="I260" i="12"/>
  <c r="K259" i="12"/>
  <c r="I259" i="12"/>
  <c r="L256" i="12"/>
  <c r="K256" i="12"/>
  <c r="K255" i="12" s="1"/>
  <c r="J256" i="12"/>
  <c r="J255" i="12" s="1"/>
  <c r="I256" i="12"/>
  <c r="L255" i="12"/>
  <c r="I255" i="12"/>
  <c r="L252" i="12"/>
  <c r="K252" i="12"/>
  <c r="J252" i="12"/>
  <c r="I252" i="12"/>
  <c r="I251" i="12" s="1"/>
  <c r="L251" i="12"/>
  <c r="K251" i="12"/>
  <c r="J251" i="12"/>
  <c r="L248" i="12"/>
  <c r="K248" i="12"/>
  <c r="J248" i="12"/>
  <c r="I248" i="12"/>
  <c r="L245" i="12"/>
  <c r="K245" i="12"/>
  <c r="J245" i="12"/>
  <c r="I245" i="12"/>
  <c r="L243" i="12"/>
  <c r="K243" i="12"/>
  <c r="K242" i="12" s="1"/>
  <c r="K241" i="12" s="1"/>
  <c r="K240" i="12" s="1"/>
  <c r="J243" i="12"/>
  <c r="J242" i="12" s="1"/>
  <c r="J241" i="12" s="1"/>
  <c r="I243" i="12"/>
  <c r="L242" i="12"/>
  <c r="I242" i="12"/>
  <c r="L236" i="12"/>
  <c r="L235" i="12" s="1"/>
  <c r="L234" i="12" s="1"/>
  <c r="K236" i="12"/>
  <c r="J236" i="12"/>
  <c r="J235" i="12" s="1"/>
  <c r="J234" i="12" s="1"/>
  <c r="I236" i="12"/>
  <c r="K235" i="12"/>
  <c r="I235" i="12"/>
  <c r="I234" i="12" s="1"/>
  <c r="K234" i="12"/>
  <c r="L232" i="12"/>
  <c r="L231" i="12" s="1"/>
  <c r="L230" i="12" s="1"/>
  <c r="K232" i="12"/>
  <c r="J232" i="12"/>
  <c r="J231" i="12" s="1"/>
  <c r="J230" i="12" s="1"/>
  <c r="I232" i="12"/>
  <c r="K231" i="12"/>
  <c r="I231" i="12"/>
  <c r="I230" i="12" s="1"/>
  <c r="K230" i="12"/>
  <c r="P223" i="12"/>
  <c r="O223" i="12"/>
  <c r="N223" i="12"/>
  <c r="M223" i="12"/>
  <c r="L223" i="12"/>
  <c r="L222" i="12" s="1"/>
  <c r="K223" i="12"/>
  <c r="J223" i="12"/>
  <c r="I223" i="12"/>
  <c r="I222" i="12" s="1"/>
  <c r="K222" i="12"/>
  <c r="J222" i="12"/>
  <c r="L220" i="12"/>
  <c r="L219" i="12" s="1"/>
  <c r="L218" i="12" s="1"/>
  <c r="K220" i="12"/>
  <c r="J220" i="12"/>
  <c r="I220" i="12"/>
  <c r="K219" i="12"/>
  <c r="J219" i="12"/>
  <c r="I219" i="12"/>
  <c r="K218" i="12"/>
  <c r="J218" i="12"/>
  <c r="L213" i="12"/>
  <c r="L212" i="12" s="1"/>
  <c r="L211" i="12" s="1"/>
  <c r="K213" i="12"/>
  <c r="K212" i="12" s="1"/>
  <c r="K211" i="12" s="1"/>
  <c r="J213" i="12"/>
  <c r="J212" i="12" s="1"/>
  <c r="J211" i="12" s="1"/>
  <c r="I213" i="12"/>
  <c r="I212" i="12"/>
  <c r="I211" i="12" s="1"/>
  <c r="L209" i="12"/>
  <c r="L208" i="12" s="1"/>
  <c r="K209" i="12"/>
  <c r="K208" i="12" s="1"/>
  <c r="J209" i="12"/>
  <c r="J208" i="12" s="1"/>
  <c r="I209" i="12"/>
  <c r="I208" i="12"/>
  <c r="L204" i="12"/>
  <c r="K204" i="12"/>
  <c r="K203" i="12" s="1"/>
  <c r="J204" i="12"/>
  <c r="J203" i="12" s="1"/>
  <c r="I204" i="12"/>
  <c r="L203" i="12"/>
  <c r="I203" i="12"/>
  <c r="L198" i="12"/>
  <c r="K198" i="12"/>
  <c r="J198" i="12"/>
  <c r="I198" i="12"/>
  <c r="I197" i="12" s="1"/>
  <c r="L197" i="12"/>
  <c r="K197" i="12"/>
  <c r="J197" i="12"/>
  <c r="L193" i="12"/>
  <c r="L192" i="12" s="1"/>
  <c r="K193" i="12"/>
  <c r="K192" i="12" s="1"/>
  <c r="J193" i="12"/>
  <c r="J192" i="12" s="1"/>
  <c r="I193" i="12"/>
  <c r="I192" i="12" s="1"/>
  <c r="L190" i="12"/>
  <c r="K190" i="12"/>
  <c r="K189" i="12" s="1"/>
  <c r="J190" i="12"/>
  <c r="J189" i="12" s="1"/>
  <c r="I190" i="12"/>
  <c r="L189" i="12"/>
  <c r="L188" i="12" s="1"/>
  <c r="I189" i="12"/>
  <c r="L182" i="12"/>
  <c r="L181" i="12" s="1"/>
  <c r="K182" i="12"/>
  <c r="J182" i="12"/>
  <c r="I182" i="12"/>
  <c r="K181" i="12"/>
  <c r="J181" i="12"/>
  <c r="J175" i="12" s="1"/>
  <c r="I181" i="12"/>
  <c r="L177" i="12"/>
  <c r="L176" i="12" s="1"/>
  <c r="K177" i="12"/>
  <c r="J177" i="12"/>
  <c r="I177" i="12"/>
  <c r="K176" i="12"/>
  <c r="J176" i="12"/>
  <c r="I176" i="12"/>
  <c r="I175" i="12" s="1"/>
  <c r="K175" i="12"/>
  <c r="L173" i="12"/>
  <c r="L172" i="12" s="1"/>
  <c r="L171" i="12" s="1"/>
  <c r="K173" i="12"/>
  <c r="J173" i="12"/>
  <c r="I173" i="12"/>
  <c r="K172" i="12"/>
  <c r="J172" i="12"/>
  <c r="I172" i="12"/>
  <c r="I171" i="12" s="1"/>
  <c r="K171" i="12"/>
  <c r="K170" i="12" s="1"/>
  <c r="J171" i="12"/>
  <c r="J170" i="12" s="1"/>
  <c r="L168" i="12"/>
  <c r="L167" i="12" s="1"/>
  <c r="K168" i="12"/>
  <c r="J168" i="12"/>
  <c r="I168" i="12"/>
  <c r="I167" i="12" s="1"/>
  <c r="K167" i="12"/>
  <c r="J167" i="12"/>
  <c r="J161" i="12" s="1"/>
  <c r="J160" i="12" s="1"/>
  <c r="L163" i="12"/>
  <c r="L162" i="12" s="1"/>
  <c r="L161" i="12" s="1"/>
  <c r="L160" i="12" s="1"/>
  <c r="K163" i="12"/>
  <c r="J163" i="12"/>
  <c r="I163" i="12"/>
  <c r="K162" i="12"/>
  <c r="J162" i="12"/>
  <c r="I162" i="12"/>
  <c r="K161" i="12"/>
  <c r="K160" i="12" s="1"/>
  <c r="L157" i="12"/>
  <c r="L156" i="12" s="1"/>
  <c r="L155" i="12" s="1"/>
  <c r="K157" i="12"/>
  <c r="J157" i="12"/>
  <c r="I157" i="12"/>
  <c r="I156" i="12" s="1"/>
  <c r="I155" i="12" s="1"/>
  <c r="K156" i="12"/>
  <c r="K155" i="12" s="1"/>
  <c r="J156" i="12"/>
  <c r="J155" i="12" s="1"/>
  <c r="L153" i="12"/>
  <c r="L152" i="12" s="1"/>
  <c r="K153" i="12"/>
  <c r="J153" i="12"/>
  <c r="I153" i="12"/>
  <c r="I152" i="12" s="1"/>
  <c r="K152" i="12"/>
  <c r="J152" i="12"/>
  <c r="L149" i="12"/>
  <c r="L148" i="12" s="1"/>
  <c r="L147" i="12" s="1"/>
  <c r="K149" i="12"/>
  <c r="J149" i="12"/>
  <c r="I149" i="12"/>
  <c r="I148" i="12" s="1"/>
  <c r="I147" i="12" s="1"/>
  <c r="K148" i="12"/>
  <c r="J148" i="12"/>
  <c r="K147" i="12"/>
  <c r="J147" i="12"/>
  <c r="L144" i="12"/>
  <c r="L143" i="12" s="1"/>
  <c r="L142" i="12" s="1"/>
  <c r="L141" i="12" s="1"/>
  <c r="K144" i="12"/>
  <c r="J144" i="12"/>
  <c r="I144" i="12"/>
  <c r="I143" i="12" s="1"/>
  <c r="I142" i="12" s="1"/>
  <c r="I141" i="12" s="1"/>
  <c r="K143" i="12"/>
  <c r="J143" i="12"/>
  <c r="K142" i="12"/>
  <c r="J142" i="12"/>
  <c r="J141" i="12" s="1"/>
  <c r="L139" i="12"/>
  <c r="L138" i="12" s="1"/>
  <c r="L137" i="12" s="1"/>
  <c r="K139" i="12"/>
  <c r="J139" i="12"/>
  <c r="I139" i="12"/>
  <c r="I138" i="12" s="1"/>
  <c r="I137" i="12" s="1"/>
  <c r="K138" i="12"/>
  <c r="K137" i="12" s="1"/>
  <c r="J138" i="12"/>
  <c r="J137" i="12" s="1"/>
  <c r="L135" i="12"/>
  <c r="L134" i="12" s="1"/>
  <c r="L133" i="12" s="1"/>
  <c r="K135" i="12"/>
  <c r="J135" i="12"/>
  <c r="I135" i="12"/>
  <c r="I134" i="12" s="1"/>
  <c r="I133" i="12" s="1"/>
  <c r="K134" i="12"/>
  <c r="K133" i="12" s="1"/>
  <c r="J134" i="12"/>
  <c r="J133" i="12" s="1"/>
  <c r="L131" i="12"/>
  <c r="L130" i="12" s="1"/>
  <c r="L129" i="12" s="1"/>
  <c r="K131" i="12"/>
  <c r="J131" i="12"/>
  <c r="I131" i="12"/>
  <c r="I130" i="12" s="1"/>
  <c r="I129" i="12" s="1"/>
  <c r="K130" i="12"/>
  <c r="K129" i="12" s="1"/>
  <c r="J130" i="12"/>
  <c r="J129" i="12" s="1"/>
  <c r="L127" i="12"/>
  <c r="L126" i="12" s="1"/>
  <c r="L125" i="12" s="1"/>
  <c r="K127" i="12"/>
  <c r="J127" i="12"/>
  <c r="I127" i="12"/>
  <c r="I126" i="12" s="1"/>
  <c r="I125" i="12" s="1"/>
  <c r="K126" i="12"/>
  <c r="K125" i="12" s="1"/>
  <c r="J126" i="12"/>
  <c r="J125" i="12" s="1"/>
  <c r="L123" i="12"/>
  <c r="L122" i="12" s="1"/>
  <c r="L121" i="12" s="1"/>
  <c r="K123" i="12"/>
  <c r="J123" i="12"/>
  <c r="I123" i="12"/>
  <c r="K122" i="12"/>
  <c r="K121" i="12" s="1"/>
  <c r="J122" i="12"/>
  <c r="J121" i="12" s="1"/>
  <c r="I122" i="12"/>
  <c r="I121" i="12"/>
  <c r="L118" i="12"/>
  <c r="L117" i="12" s="1"/>
  <c r="L116" i="12" s="1"/>
  <c r="K118" i="12"/>
  <c r="J118" i="12"/>
  <c r="I118" i="12"/>
  <c r="K117" i="12"/>
  <c r="K116" i="12" s="1"/>
  <c r="J117" i="12"/>
  <c r="J116" i="12" s="1"/>
  <c r="I117" i="12"/>
  <c r="I116" i="12"/>
  <c r="L112" i="12"/>
  <c r="K112" i="12"/>
  <c r="K111" i="12" s="1"/>
  <c r="J112" i="12"/>
  <c r="J111" i="12" s="1"/>
  <c r="I112" i="12"/>
  <c r="L111" i="12"/>
  <c r="I111" i="12"/>
  <c r="L108" i="12"/>
  <c r="L107" i="12" s="1"/>
  <c r="L106" i="12" s="1"/>
  <c r="K108" i="12"/>
  <c r="J108" i="12"/>
  <c r="I108" i="12"/>
  <c r="K107" i="12"/>
  <c r="K106" i="12" s="1"/>
  <c r="J107" i="12"/>
  <c r="J106" i="12" s="1"/>
  <c r="I107" i="12"/>
  <c r="I106" i="12"/>
  <c r="L103" i="12"/>
  <c r="L102" i="12" s="1"/>
  <c r="L101" i="12" s="1"/>
  <c r="K103" i="12"/>
  <c r="J103" i="12"/>
  <c r="I103" i="12"/>
  <c r="K102" i="12"/>
  <c r="K101" i="12" s="1"/>
  <c r="J102" i="12"/>
  <c r="J101" i="12" s="1"/>
  <c r="I102" i="12"/>
  <c r="I101" i="12"/>
  <c r="L98" i="12"/>
  <c r="L97" i="12" s="1"/>
  <c r="L96" i="12" s="1"/>
  <c r="L95" i="12" s="1"/>
  <c r="K98" i="12"/>
  <c r="J98" i="12"/>
  <c r="I98" i="12"/>
  <c r="K97" i="12"/>
  <c r="K96" i="12" s="1"/>
  <c r="J97" i="12"/>
  <c r="J96" i="12" s="1"/>
  <c r="J95" i="12" s="1"/>
  <c r="I97" i="12"/>
  <c r="I96" i="12"/>
  <c r="I95" i="12" s="1"/>
  <c r="L91" i="12"/>
  <c r="K91" i="12"/>
  <c r="K90" i="12" s="1"/>
  <c r="K89" i="12" s="1"/>
  <c r="K88" i="12" s="1"/>
  <c r="J91" i="12"/>
  <c r="J90" i="12" s="1"/>
  <c r="J89" i="12" s="1"/>
  <c r="J88" i="12" s="1"/>
  <c r="I91" i="12"/>
  <c r="L90" i="12"/>
  <c r="L89" i="12" s="1"/>
  <c r="L88" i="12" s="1"/>
  <c r="I90" i="12"/>
  <c r="I89" i="12" s="1"/>
  <c r="I88" i="12" s="1"/>
  <c r="L86" i="12"/>
  <c r="L85" i="12" s="1"/>
  <c r="L84" i="12" s="1"/>
  <c r="K86" i="12"/>
  <c r="J86" i="12"/>
  <c r="I86" i="12"/>
  <c r="I85" i="12" s="1"/>
  <c r="I84" i="12" s="1"/>
  <c r="K85" i="12"/>
  <c r="J85" i="12"/>
  <c r="K84" i="12"/>
  <c r="J84" i="12"/>
  <c r="L80" i="12"/>
  <c r="L79" i="12" s="1"/>
  <c r="K80" i="12"/>
  <c r="J80" i="12"/>
  <c r="I80" i="12"/>
  <c r="I79" i="12" s="1"/>
  <c r="I68" i="12" s="1"/>
  <c r="I67" i="12" s="1"/>
  <c r="K79" i="12"/>
  <c r="J79" i="12"/>
  <c r="L75" i="12"/>
  <c r="K75" i="12"/>
  <c r="K74" i="12" s="1"/>
  <c r="J75" i="12"/>
  <c r="J74" i="12" s="1"/>
  <c r="I75" i="12"/>
  <c r="L74" i="12"/>
  <c r="I74" i="12"/>
  <c r="L70" i="12"/>
  <c r="L69" i="12" s="1"/>
  <c r="L68" i="12" s="1"/>
  <c r="L67" i="12" s="1"/>
  <c r="K70" i="12"/>
  <c r="J70" i="12"/>
  <c r="I70" i="12"/>
  <c r="K69" i="12"/>
  <c r="J69" i="12"/>
  <c r="I69" i="12"/>
  <c r="L50" i="12"/>
  <c r="K50" i="12"/>
  <c r="K49" i="12" s="1"/>
  <c r="K48" i="12" s="1"/>
  <c r="K47" i="12" s="1"/>
  <c r="J50" i="12"/>
  <c r="J49" i="12" s="1"/>
  <c r="J48" i="12" s="1"/>
  <c r="J47" i="12" s="1"/>
  <c r="I50" i="12"/>
  <c r="L49" i="12"/>
  <c r="L48" i="12" s="1"/>
  <c r="L47" i="12" s="1"/>
  <c r="I49" i="12"/>
  <c r="I48" i="12" s="1"/>
  <c r="I47" i="12" s="1"/>
  <c r="L45" i="12"/>
  <c r="L44" i="12" s="1"/>
  <c r="L43" i="12" s="1"/>
  <c r="K45" i="12"/>
  <c r="J45" i="12"/>
  <c r="I45" i="12"/>
  <c r="I44" i="12" s="1"/>
  <c r="I43" i="12" s="1"/>
  <c r="K44" i="12"/>
  <c r="J44" i="12"/>
  <c r="K43" i="12"/>
  <c r="J43" i="12"/>
  <c r="L41" i="12"/>
  <c r="K41" i="12"/>
  <c r="J41" i="12"/>
  <c r="I41" i="12"/>
  <c r="I38" i="12" s="1"/>
  <c r="I37" i="12" s="1"/>
  <c r="L39" i="12"/>
  <c r="K39" i="12"/>
  <c r="J39" i="12"/>
  <c r="I39" i="12"/>
  <c r="L38" i="12"/>
  <c r="K38" i="12"/>
  <c r="K37" i="12" s="1"/>
  <c r="K36" i="12" s="1"/>
  <c r="J38" i="12"/>
  <c r="J37" i="12" s="1"/>
  <c r="J36" i="12" s="1"/>
  <c r="L37" i="12"/>
  <c r="L36" i="12" s="1"/>
  <c r="L367" i="10"/>
  <c r="K367" i="10"/>
  <c r="J367" i="10"/>
  <c r="I367" i="10"/>
  <c r="I366" i="10" s="1"/>
  <c r="L366" i="10"/>
  <c r="K366" i="10"/>
  <c r="J366" i="10"/>
  <c r="L364" i="10"/>
  <c r="L363" i="10" s="1"/>
  <c r="K364" i="10"/>
  <c r="K363" i="10" s="1"/>
  <c r="J364" i="10"/>
  <c r="J363" i="10" s="1"/>
  <c r="I364" i="10"/>
  <c r="I363" i="10"/>
  <c r="L361" i="10"/>
  <c r="K361" i="10"/>
  <c r="J361" i="10"/>
  <c r="J360" i="10" s="1"/>
  <c r="I361" i="10"/>
  <c r="L360" i="10"/>
  <c r="K360" i="10"/>
  <c r="I360" i="10"/>
  <c r="L357" i="10"/>
  <c r="K357" i="10"/>
  <c r="J357" i="10"/>
  <c r="I357" i="10"/>
  <c r="I356" i="10" s="1"/>
  <c r="L356" i="10"/>
  <c r="K356" i="10"/>
  <c r="J356" i="10"/>
  <c r="L353" i="10"/>
  <c r="L352" i="10" s="1"/>
  <c r="L338" i="10" s="1"/>
  <c r="K353" i="10"/>
  <c r="K352" i="10" s="1"/>
  <c r="J353" i="10"/>
  <c r="J352" i="10" s="1"/>
  <c r="I353" i="10"/>
  <c r="I352" i="10"/>
  <c r="L349" i="10"/>
  <c r="K349" i="10"/>
  <c r="J349" i="10"/>
  <c r="J348" i="10" s="1"/>
  <c r="I349" i="10"/>
  <c r="L348" i="10"/>
  <c r="K348" i="10"/>
  <c r="I348" i="10"/>
  <c r="L345" i="10"/>
  <c r="K345" i="10"/>
  <c r="J345" i="10"/>
  <c r="I345" i="10"/>
  <c r="L342" i="10"/>
  <c r="K342" i="10"/>
  <c r="J342" i="10"/>
  <c r="I342" i="10"/>
  <c r="P340" i="10"/>
  <c r="O340" i="10"/>
  <c r="N340" i="10"/>
  <c r="M340" i="10"/>
  <c r="L340" i="10"/>
  <c r="K340" i="10"/>
  <c r="J340" i="10"/>
  <c r="I340" i="10"/>
  <c r="I339" i="10" s="1"/>
  <c r="L339" i="10"/>
  <c r="K339" i="10"/>
  <c r="J339" i="10"/>
  <c r="L335" i="10"/>
  <c r="K335" i="10"/>
  <c r="J335" i="10"/>
  <c r="I335" i="10"/>
  <c r="I334" i="10" s="1"/>
  <c r="L334" i="10"/>
  <c r="K334" i="10"/>
  <c r="J334" i="10"/>
  <c r="L332" i="10"/>
  <c r="L331" i="10" s="1"/>
  <c r="K332" i="10"/>
  <c r="K331" i="10" s="1"/>
  <c r="J332" i="10"/>
  <c r="J331" i="10" s="1"/>
  <c r="I332" i="10"/>
  <c r="I331" i="10"/>
  <c r="L329" i="10"/>
  <c r="K329" i="10"/>
  <c r="J329" i="10"/>
  <c r="J328" i="10" s="1"/>
  <c r="I329" i="10"/>
  <c r="L328" i="10"/>
  <c r="K328" i="10"/>
  <c r="I328" i="10"/>
  <c r="L325" i="10"/>
  <c r="K325" i="10"/>
  <c r="J325" i="10"/>
  <c r="I325" i="10"/>
  <c r="I324" i="10" s="1"/>
  <c r="L324" i="10"/>
  <c r="K324" i="10"/>
  <c r="J324" i="10"/>
  <c r="L321" i="10"/>
  <c r="L320" i="10" s="1"/>
  <c r="K321" i="10"/>
  <c r="K320" i="10" s="1"/>
  <c r="J321" i="10"/>
  <c r="J320" i="10" s="1"/>
  <c r="I321" i="10"/>
  <c r="I320" i="10"/>
  <c r="L317" i="10"/>
  <c r="K317" i="10"/>
  <c r="J317" i="10"/>
  <c r="J316" i="10" s="1"/>
  <c r="I317" i="10"/>
  <c r="L316" i="10"/>
  <c r="K316" i="10"/>
  <c r="I316" i="10"/>
  <c r="L313" i="10"/>
  <c r="K313" i="10"/>
  <c r="J313" i="10"/>
  <c r="I313" i="10"/>
  <c r="L310" i="10"/>
  <c r="K310" i="10"/>
  <c r="J310" i="10"/>
  <c r="I310" i="10"/>
  <c r="L308" i="10"/>
  <c r="L307" i="10" s="1"/>
  <c r="K308" i="10"/>
  <c r="K307" i="10" s="1"/>
  <c r="J308" i="10"/>
  <c r="J307" i="10" s="1"/>
  <c r="I308" i="10"/>
  <c r="I307" i="10"/>
  <c r="I306" i="10" s="1"/>
  <c r="L302" i="10"/>
  <c r="K302" i="10"/>
  <c r="J302" i="10"/>
  <c r="I302" i="10"/>
  <c r="I301" i="10" s="1"/>
  <c r="L301" i="10"/>
  <c r="K301" i="10"/>
  <c r="J301" i="10"/>
  <c r="L299" i="10"/>
  <c r="L298" i="10" s="1"/>
  <c r="K299" i="10"/>
  <c r="K298" i="10" s="1"/>
  <c r="J299" i="10"/>
  <c r="J298" i="10" s="1"/>
  <c r="I299" i="10"/>
  <c r="I298" i="10"/>
  <c r="L296" i="10"/>
  <c r="K296" i="10"/>
  <c r="J296" i="10"/>
  <c r="J295" i="10" s="1"/>
  <c r="I296" i="10"/>
  <c r="L295" i="10"/>
  <c r="K295" i="10"/>
  <c r="I295" i="10"/>
  <c r="L292" i="10"/>
  <c r="K292" i="10"/>
  <c r="J292" i="10"/>
  <c r="I292" i="10"/>
  <c r="I291" i="10" s="1"/>
  <c r="L291" i="10"/>
  <c r="K291" i="10"/>
  <c r="J291" i="10"/>
  <c r="L288" i="10"/>
  <c r="L287" i="10" s="1"/>
  <c r="K288" i="10"/>
  <c r="K287" i="10" s="1"/>
  <c r="J288" i="10"/>
  <c r="J287" i="10" s="1"/>
  <c r="I288" i="10"/>
  <c r="I287" i="10"/>
  <c r="L284" i="10"/>
  <c r="K284" i="10"/>
  <c r="J284" i="10"/>
  <c r="J283" i="10" s="1"/>
  <c r="I284" i="10"/>
  <c r="L283" i="10"/>
  <c r="K283" i="10"/>
  <c r="I283" i="10"/>
  <c r="L280" i="10"/>
  <c r="K280" i="10"/>
  <c r="J280" i="10"/>
  <c r="I280" i="10"/>
  <c r="L277" i="10"/>
  <c r="K277" i="10"/>
  <c r="J277" i="10"/>
  <c r="I277" i="10"/>
  <c r="L275" i="10"/>
  <c r="L274" i="10" s="1"/>
  <c r="K275" i="10"/>
  <c r="K274" i="10" s="1"/>
  <c r="J275" i="10"/>
  <c r="J274" i="10" s="1"/>
  <c r="I275" i="10"/>
  <c r="I274" i="10"/>
  <c r="I273" i="10" s="1"/>
  <c r="L270" i="10"/>
  <c r="L269" i="10" s="1"/>
  <c r="K270" i="10"/>
  <c r="K269" i="10" s="1"/>
  <c r="J270" i="10"/>
  <c r="J269" i="10" s="1"/>
  <c r="I270" i="10"/>
  <c r="I269" i="10"/>
  <c r="L267" i="10"/>
  <c r="K267" i="10"/>
  <c r="J267" i="10"/>
  <c r="J266" i="10" s="1"/>
  <c r="I267" i="10"/>
  <c r="L266" i="10"/>
  <c r="K266" i="10"/>
  <c r="I266" i="10"/>
  <c r="L264" i="10"/>
  <c r="K264" i="10"/>
  <c r="J264" i="10"/>
  <c r="I264" i="10"/>
  <c r="I263" i="10" s="1"/>
  <c r="L263" i="10"/>
  <c r="K263" i="10"/>
  <c r="J263" i="10"/>
  <c r="L260" i="10"/>
  <c r="L259" i="10" s="1"/>
  <c r="K260" i="10"/>
  <c r="K259" i="10" s="1"/>
  <c r="J260" i="10"/>
  <c r="J259" i="10" s="1"/>
  <c r="I260" i="10"/>
  <c r="I259" i="10"/>
  <c r="L256" i="10"/>
  <c r="K256" i="10"/>
  <c r="J256" i="10"/>
  <c r="J255" i="10" s="1"/>
  <c r="I256" i="10"/>
  <c r="L255" i="10"/>
  <c r="K255" i="10"/>
  <c r="I255" i="10"/>
  <c r="L252" i="10"/>
  <c r="K252" i="10"/>
  <c r="J252" i="10"/>
  <c r="I252" i="10"/>
  <c r="I251" i="10" s="1"/>
  <c r="I241" i="10" s="1"/>
  <c r="L251" i="10"/>
  <c r="K251" i="10"/>
  <c r="J251" i="10"/>
  <c r="L248" i="10"/>
  <c r="K248" i="10"/>
  <c r="J248" i="10"/>
  <c r="I248" i="10"/>
  <c r="L245" i="10"/>
  <c r="K245" i="10"/>
  <c r="J245" i="10"/>
  <c r="I245" i="10"/>
  <c r="L243" i="10"/>
  <c r="K243" i="10"/>
  <c r="J243" i="10"/>
  <c r="J242" i="10" s="1"/>
  <c r="I243" i="10"/>
  <c r="L242" i="10"/>
  <c r="K242" i="10"/>
  <c r="I242" i="10"/>
  <c r="L236" i="10"/>
  <c r="L235" i="10" s="1"/>
  <c r="L234" i="10" s="1"/>
  <c r="K236" i="10"/>
  <c r="K235" i="10" s="1"/>
  <c r="K234" i="10" s="1"/>
  <c r="J236" i="10"/>
  <c r="J235" i="10" s="1"/>
  <c r="J234" i="10" s="1"/>
  <c r="I236" i="10"/>
  <c r="I235" i="10"/>
  <c r="I234" i="10" s="1"/>
  <c r="L232" i="10"/>
  <c r="L231" i="10" s="1"/>
  <c r="L230" i="10" s="1"/>
  <c r="K232" i="10"/>
  <c r="K231" i="10" s="1"/>
  <c r="K230" i="10" s="1"/>
  <c r="J232" i="10"/>
  <c r="J231" i="10" s="1"/>
  <c r="J230" i="10" s="1"/>
  <c r="I232" i="10"/>
  <c r="I231" i="10"/>
  <c r="I230" i="10" s="1"/>
  <c r="P223" i="10"/>
  <c r="O223" i="10"/>
  <c r="N223" i="10"/>
  <c r="M223" i="10"/>
  <c r="L223" i="10"/>
  <c r="K223" i="10"/>
  <c r="J223" i="10"/>
  <c r="I223" i="10"/>
  <c r="I222" i="10" s="1"/>
  <c r="L222" i="10"/>
  <c r="K222" i="10"/>
  <c r="J222" i="10"/>
  <c r="L220" i="10"/>
  <c r="L219" i="10" s="1"/>
  <c r="L218" i="10" s="1"/>
  <c r="K220" i="10"/>
  <c r="K219" i="10" s="1"/>
  <c r="K218" i="10" s="1"/>
  <c r="J220" i="10"/>
  <c r="J219" i="10" s="1"/>
  <c r="J218" i="10" s="1"/>
  <c r="I220" i="10"/>
  <c r="I219" i="10"/>
  <c r="L213" i="10"/>
  <c r="L212" i="10" s="1"/>
  <c r="L211" i="10" s="1"/>
  <c r="K213" i="10"/>
  <c r="K212" i="10" s="1"/>
  <c r="K211" i="10" s="1"/>
  <c r="J213" i="10"/>
  <c r="J212" i="10" s="1"/>
  <c r="J211" i="10" s="1"/>
  <c r="I213" i="10"/>
  <c r="I212" i="10"/>
  <c r="I211" i="10" s="1"/>
  <c r="L209" i="10"/>
  <c r="L208" i="10" s="1"/>
  <c r="K209" i="10"/>
  <c r="K208" i="10" s="1"/>
  <c r="J209" i="10"/>
  <c r="J208" i="10" s="1"/>
  <c r="I209" i="10"/>
  <c r="I208" i="10"/>
  <c r="L204" i="10"/>
  <c r="K204" i="10"/>
  <c r="J204" i="10"/>
  <c r="J203" i="10" s="1"/>
  <c r="I204" i="10"/>
  <c r="L203" i="10"/>
  <c r="K203" i="10"/>
  <c r="I203" i="10"/>
  <c r="L198" i="10"/>
  <c r="K198" i="10"/>
  <c r="J198" i="10"/>
  <c r="I198" i="10"/>
  <c r="I197" i="10" s="1"/>
  <c r="I188" i="10" s="1"/>
  <c r="L197" i="10"/>
  <c r="K197" i="10"/>
  <c r="J197" i="10"/>
  <c r="L193" i="10"/>
  <c r="L192" i="10" s="1"/>
  <c r="K193" i="10"/>
  <c r="K192" i="10" s="1"/>
  <c r="J193" i="10"/>
  <c r="J192" i="10" s="1"/>
  <c r="I193" i="10"/>
  <c r="I192" i="10"/>
  <c r="L190" i="10"/>
  <c r="K190" i="10"/>
  <c r="J190" i="10"/>
  <c r="J189" i="10" s="1"/>
  <c r="I190" i="10"/>
  <c r="L189" i="10"/>
  <c r="K189" i="10"/>
  <c r="I189" i="10"/>
  <c r="L182" i="10"/>
  <c r="K182" i="10"/>
  <c r="J182" i="10"/>
  <c r="I182" i="10"/>
  <c r="I181" i="10" s="1"/>
  <c r="L181" i="10"/>
  <c r="K181" i="10"/>
  <c r="J181" i="10"/>
  <c r="L177" i="10"/>
  <c r="L176" i="10" s="1"/>
  <c r="L175" i="10" s="1"/>
  <c r="K177" i="10"/>
  <c r="K176" i="10" s="1"/>
  <c r="K175" i="10" s="1"/>
  <c r="J177" i="10"/>
  <c r="J176" i="10" s="1"/>
  <c r="J175" i="10" s="1"/>
  <c r="I177" i="10"/>
  <c r="I176" i="10"/>
  <c r="L173" i="10"/>
  <c r="L172" i="10" s="1"/>
  <c r="L171" i="10" s="1"/>
  <c r="L170" i="10" s="1"/>
  <c r="K173" i="10"/>
  <c r="K172" i="10" s="1"/>
  <c r="K171" i="10" s="1"/>
  <c r="J173" i="10"/>
  <c r="J172" i="10" s="1"/>
  <c r="J171" i="10" s="1"/>
  <c r="I173" i="10"/>
  <c r="I172" i="10"/>
  <c r="I171" i="10" s="1"/>
  <c r="L168" i="10"/>
  <c r="K168" i="10"/>
  <c r="J168" i="10"/>
  <c r="I168" i="10"/>
  <c r="I167" i="10" s="1"/>
  <c r="L167" i="10"/>
  <c r="K167" i="10"/>
  <c r="J167" i="10"/>
  <c r="L163" i="10"/>
  <c r="L162" i="10" s="1"/>
  <c r="L161" i="10" s="1"/>
  <c r="L160" i="10" s="1"/>
  <c r="K163" i="10"/>
  <c r="K162" i="10" s="1"/>
  <c r="K161" i="10" s="1"/>
  <c r="K160" i="10" s="1"/>
  <c r="J163" i="10"/>
  <c r="J162" i="10" s="1"/>
  <c r="J161" i="10" s="1"/>
  <c r="J160" i="10" s="1"/>
  <c r="I163" i="10"/>
  <c r="I162" i="10"/>
  <c r="I161" i="10" s="1"/>
  <c r="I160" i="10" s="1"/>
  <c r="L157" i="10"/>
  <c r="K157" i="10"/>
  <c r="J157" i="10"/>
  <c r="I157" i="10"/>
  <c r="I156" i="10" s="1"/>
  <c r="I155" i="10" s="1"/>
  <c r="L156" i="10"/>
  <c r="K156" i="10"/>
  <c r="J156" i="10"/>
  <c r="J155" i="10" s="1"/>
  <c r="L155" i="10"/>
  <c r="K155" i="10"/>
  <c r="L153" i="10"/>
  <c r="K153" i="10"/>
  <c r="J153" i="10"/>
  <c r="I153" i="10"/>
  <c r="I152" i="10" s="1"/>
  <c r="L152" i="10"/>
  <c r="K152" i="10"/>
  <c r="J152" i="10"/>
  <c r="L149" i="10"/>
  <c r="L148" i="10" s="1"/>
  <c r="L147" i="10" s="1"/>
  <c r="K149" i="10"/>
  <c r="K148" i="10" s="1"/>
  <c r="K147" i="10" s="1"/>
  <c r="J149" i="10"/>
  <c r="J148" i="10" s="1"/>
  <c r="J147" i="10" s="1"/>
  <c r="I149" i="10"/>
  <c r="I148" i="10"/>
  <c r="I147" i="10" s="1"/>
  <c r="L144" i="10"/>
  <c r="L143" i="10" s="1"/>
  <c r="L142" i="10" s="1"/>
  <c r="K144" i="10"/>
  <c r="K143" i="10" s="1"/>
  <c r="K142" i="10" s="1"/>
  <c r="K141" i="10" s="1"/>
  <c r="J144" i="10"/>
  <c r="J143" i="10" s="1"/>
  <c r="J142" i="10" s="1"/>
  <c r="J141" i="10" s="1"/>
  <c r="I144" i="10"/>
  <c r="I143" i="10"/>
  <c r="I142" i="10" s="1"/>
  <c r="I141" i="10" s="1"/>
  <c r="L139" i="10"/>
  <c r="K139" i="10"/>
  <c r="J139" i="10"/>
  <c r="I139" i="10"/>
  <c r="I138" i="10" s="1"/>
  <c r="I137" i="10" s="1"/>
  <c r="L138" i="10"/>
  <c r="K138" i="10"/>
  <c r="J138" i="10"/>
  <c r="J137" i="10" s="1"/>
  <c r="L137" i="10"/>
  <c r="K137" i="10"/>
  <c r="L135" i="10"/>
  <c r="K135" i="10"/>
  <c r="J135" i="10"/>
  <c r="I135" i="10"/>
  <c r="I134" i="10" s="1"/>
  <c r="I133" i="10" s="1"/>
  <c r="L134" i="10"/>
  <c r="K134" i="10"/>
  <c r="J134" i="10"/>
  <c r="J133" i="10" s="1"/>
  <c r="L133" i="10"/>
  <c r="K133" i="10"/>
  <c r="L131" i="10"/>
  <c r="K131" i="10"/>
  <c r="J131" i="10"/>
  <c r="I131" i="10"/>
  <c r="I130" i="10" s="1"/>
  <c r="I129" i="10" s="1"/>
  <c r="L130" i="10"/>
  <c r="K130" i="10"/>
  <c r="J130" i="10"/>
  <c r="J129" i="10" s="1"/>
  <c r="L129" i="10"/>
  <c r="K129" i="10"/>
  <c r="L127" i="10"/>
  <c r="K127" i="10"/>
  <c r="J127" i="10"/>
  <c r="I127" i="10"/>
  <c r="I126" i="10" s="1"/>
  <c r="I125" i="10" s="1"/>
  <c r="L126" i="10"/>
  <c r="K126" i="10"/>
  <c r="J126" i="10"/>
  <c r="J125" i="10" s="1"/>
  <c r="L125" i="10"/>
  <c r="K125" i="10"/>
  <c r="L123" i="10"/>
  <c r="K123" i="10"/>
  <c r="J123" i="10"/>
  <c r="I123" i="10"/>
  <c r="I122" i="10" s="1"/>
  <c r="I121" i="10" s="1"/>
  <c r="L122" i="10"/>
  <c r="K122" i="10"/>
  <c r="J122" i="10"/>
  <c r="J121" i="10" s="1"/>
  <c r="L121" i="10"/>
  <c r="K121" i="10"/>
  <c r="L118" i="10"/>
  <c r="K118" i="10"/>
  <c r="J118" i="10"/>
  <c r="I118" i="10"/>
  <c r="I117" i="10" s="1"/>
  <c r="I116" i="10" s="1"/>
  <c r="L117" i="10"/>
  <c r="K117" i="10"/>
  <c r="J117" i="10"/>
  <c r="J116" i="10" s="1"/>
  <c r="L116" i="10"/>
  <c r="L115" i="10" s="1"/>
  <c r="K116" i="10"/>
  <c r="K115" i="10" s="1"/>
  <c r="L112" i="10"/>
  <c r="K112" i="10"/>
  <c r="J112" i="10"/>
  <c r="J111" i="10" s="1"/>
  <c r="I112" i="10"/>
  <c r="L111" i="10"/>
  <c r="K111" i="10"/>
  <c r="I111" i="10"/>
  <c r="L108" i="10"/>
  <c r="K108" i="10"/>
  <c r="J108" i="10"/>
  <c r="I108" i="10"/>
  <c r="I107" i="10" s="1"/>
  <c r="I106" i="10" s="1"/>
  <c r="L107" i="10"/>
  <c r="K107" i="10"/>
  <c r="J107" i="10"/>
  <c r="J106" i="10" s="1"/>
  <c r="L106" i="10"/>
  <c r="K106" i="10"/>
  <c r="L103" i="10"/>
  <c r="K103" i="10"/>
  <c r="J103" i="10"/>
  <c r="I103" i="10"/>
  <c r="I102" i="10" s="1"/>
  <c r="I101" i="10" s="1"/>
  <c r="L102" i="10"/>
  <c r="K102" i="10"/>
  <c r="J102" i="10"/>
  <c r="J101" i="10" s="1"/>
  <c r="L101" i="10"/>
  <c r="K101" i="10"/>
  <c r="L98" i="10"/>
  <c r="K98" i="10"/>
  <c r="J98" i="10"/>
  <c r="I98" i="10"/>
  <c r="I97" i="10" s="1"/>
  <c r="I96" i="10" s="1"/>
  <c r="I95" i="10" s="1"/>
  <c r="L97" i="10"/>
  <c r="K97" i="10"/>
  <c r="J97" i="10"/>
  <c r="J96" i="10" s="1"/>
  <c r="L96" i="10"/>
  <c r="L95" i="10" s="1"/>
  <c r="K96" i="10"/>
  <c r="K95" i="10" s="1"/>
  <c r="L91" i="10"/>
  <c r="K91" i="10"/>
  <c r="J91" i="10"/>
  <c r="J90" i="10" s="1"/>
  <c r="J89" i="10" s="1"/>
  <c r="J88" i="10" s="1"/>
  <c r="I91" i="10"/>
  <c r="L90" i="10"/>
  <c r="L89" i="10" s="1"/>
  <c r="L88" i="10" s="1"/>
  <c r="K90" i="10"/>
  <c r="K89" i="10" s="1"/>
  <c r="K88" i="10" s="1"/>
  <c r="I90" i="10"/>
  <c r="I89" i="10"/>
  <c r="I88" i="10" s="1"/>
  <c r="L86" i="10"/>
  <c r="L85" i="10" s="1"/>
  <c r="L84" i="10" s="1"/>
  <c r="K86" i="10"/>
  <c r="K85" i="10" s="1"/>
  <c r="K84" i="10" s="1"/>
  <c r="J86" i="10"/>
  <c r="J85" i="10" s="1"/>
  <c r="J84" i="10" s="1"/>
  <c r="I86" i="10"/>
  <c r="I85" i="10"/>
  <c r="I84" i="10" s="1"/>
  <c r="L80" i="10"/>
  <c r="L79" i="10" s="1"/>
  <c r="L68" i="10" s="1"/>
  <c r="L67" i="10" s="1"/>
  <c r="K80" i="10"/>
  <c r="K79" i="10" s="1"/>
  <c r="K68" i="10" s="1"/>
  <c r="K67" i="10" s="1"/>
  <c r="J80" i="10"/>
  <c r="J79" i="10" s="1"/>
  <c r="I80" i="10"/>
  <c r="I79" i="10"/>
  <c r="L75" i="10"/>
  <c r="K75" i="10"/>
  <c r="J75" i="10"/>
  <c r="J74" i="10" s="1"/>
  <c r="I75" i="10"/>
  <c r="L74" i="10"/>
  <c r="K74" i="10"/>
  <c r="I74" i="10"/>
  <c r="L70" i="10"/>
  <c r="K70" i="10"/>
  <c r="J70" i="10"/>
  <c r="I70" i="10"/>
  <c r="I69" i="10" s="1"/>
  <c r="I68" i="10" s="1"/>
  <c r="I67" i="10" s="1"/>
  <c r="L69" i="10"/>
  <c r="K69" i="10"/>
  <c r="J69" i="10"/>
  <c r="J68" i="10" s="1"/>
  <c r="J67" i="10" s="1"/>
  <c r="L50" i="10"/>
  <c r="K50" i="10"/>
  <c r="J50" i="10"/>
  <c r="J49" i="10" s="1"/>
  <c r="J48" i="10" s="1"/>
  <c r="J47" i="10" s="1"/>
  <c r="I50" i="10"/>
  <c r="L49" i="10"/>
  <c r="L48" i="10" s="1"/>
  <c r="L47" i="10" s="1"/>
  <c r="K49" i="10"/>
  <c r="K48" i="10" s="1"/>
  <c r="K47" i="10" s="1"/>
  <c r="I49" i="10"/>
  <c r="I48" i="10"/>
  <c r="I47" i="10" s="1"/>
  <c r="L45" i="10"/>
  <c r="L44" i="10" s="1"/>
  <c r="L43" i="10" s="1"/>
  <c r="K45" i="10"/>
  <c r="K44" i="10" s="1"/>
  <c r="K43" i="10" s="1"/>
  <c r="J45" i="10"/>
  <c r="J44" i="10" s="1"/>
  <c r="J43" i="10" s="1"/>
  <c r="I45" i="10"/>
  <c r="I44" i="10"/>
  <c r="I43" i="10" s="1"/>
  <c r="L41" i="10"/>
  <c r="K41" i="10"/>
  <c r="J41" i="10"/>
  <c r="I41" i="10"/>
  <c r="L39" i="10"/>
  <c r="K39" i="10"/>
  <c r="J39" i="10"/>
  <c r="I39" i="10"/>
  <c r="I38" i="10" s="1"/>
  <c r="I37" i="10" s="1"/>
  <c r="L38" i="10"/>
  <c r="K38" i="10"/>
  <c r="J38" i="10"/>
  <c r="J37" i="10" s="1"/>
  <c r="J36" i="10" s="1"/>
  <c r="L37" i="10"/>
  <c r="L36" i="10" s="1"/>
  <c r="K37" i="10"/>
  <c r="L367" i="7"/>
  <c r="K367" i="7"/>
  <c r="J367" i="7"/>
  <c r="I367" i="7"/>
  <c r="I366" i="7" s="1"/>
  <c r="L366" i="7"/>
  <c r="K366" i="7"/>
  <c r="J366" i="7"/>
  <c r="L364" i="7"/>
  <c r="L363" i="7" s="1"/>
  <c r="K364" i="7"/>
  <c r="K363" i="7" s="1"/>
  <c r="J364" i="7"/>
  <c r="J363" i="7" s="1"/>
  <c r="I364" i="7"/>
  <c r="I363" i="7"/>
  <c r="L361" i="7"/>
  <c r="K361" i="7"/>
  <c r="J361" i="7"/>
  <c r="J360" i="7" s="1"/>
  <c r="I361" i="7"/>
  <c r="I360" i="7" s="1"/>
  <c r="L360" i="7"/>
  <c r="K360" i="7"/>
  <c r="L357" i="7"/>
  <c r="K357" i="7"/>
  <c r="J357" i="7"/>
  <c r="I357" i="7"/>
  <c r="I356" i="7" s="1"/>
  <c r="L356" i="7"/>
  <c r="K356" i="7"/>
  <c r="J356" i="7"/>
  <c r="L353" i="7"/>
  <c r="L352" i="7" s="1"/>
  <c r="K353" i="7"/>
  <c r="K352" i="7" s="1"/>
  <c r="J353" i="7"/>
  <c r="J352" i="7" s="1"/>
  <c r="I353" i="7"/>
  <c r="I352" i="7"/>
  <c r="L349" i="7"/>
  <c r="K349" i="7"/>
  <c r="J349" i="7"/>
  <c r="J348" i="7" s="1"/>
  <c r="I349" i="7"/>
  <c r="I348" i="7" s="1"/>
  <c r="L348" i="7"/>
  <c r="K348" i="7"/>
  <c r="L345" i="7"/>
  <c r="K345" i="7"/>
  <c r="J345" i="7"/>
  <c r="I345" i="7"/>
  <c r="L342" i="7"/>
  <c r="K342" i="7"/>
  <c r="J342" i="7"/>
  <c r="I342" i="7"/>
  <c r="P340" i="7"/>
  <c r="O340" i="7"/>
  <c r="N340" i="7"/>
  <c r="M340" i="7"/>
  <c r="L340" i="7"/>
  <c r="K340" i="7"/>
  <c r="J340" i="7"/>
  <c r="I340" i="7"/>
  <c r="I339" i="7" s="1"/>
  <c r="I338" i="7" s="1"/>
  <c r="L339" i="7"/>
  <c r="K339" i="7"/>
  <c r="J339" i="7"/>
  <c r="L335" i="7"/>
  <c r="K335" i="7"/>
  <c r="J335" i="7"/>
  <c r="I335" i="7"/>
  <c r="I334" i="7" s="1"/>
  <c r="L334" i="7"/>
  <c r="K334" i="7"/>
  <c r="J334" i="7"/>
  <c r="L332" i="7"/>
  <c r="L331" i="7" s="1"/>
  <c r="K332" i="7"/>
  <c r="K331" i="7" s="1"/>
  <c r="J332" i="7"/>
  <c r="J331" i="7" s="1"/>
  <c r="I332" i="7"/>
  <c r="I331" i="7"/>
  <c r="L329" i="7"/>
  <c r="K329" i="7"/>
  <c r="J329" i="7"/>
  <c r="J328" i="7" s="1"/>
  <c r="I329" i="7"/>
  <c r="I328" i="7" s="1"/>
  <c r="L328" i="7"/>
  <c r="K328" i="7"/>
  <c r="L325" i="7"/>
  <c r="K325" i="7"/>
  <c r="J325" i="7"/>
  <c r="I325" i="7"/>
  <c r="I324" i="7" s="1"/>
  <c r="L324" i="7"/>
  <c r="K324" i="7"/>
  <c r="J324" i="7"/>
  <c r="L321" i="7"/>
  <c r="L320" i="7" s="1"/>
  <c r="K321" i="7"/>
  <c r="K320" i="7" s="1"/>
  <c r="J321" i="7"/>
  <c r="J320" i="7" s="1"/>
  <c r="I321" i="7"/>
  <c r="I320" i="7"/>
  <c r="L317" i="7"/>
  <c r="K317" i="7"/>
  <c r="J317" i="7"/>
  <c r="J316" i="7" s="1"/>
  <c r="I317" i="7"/>
  <c r="I316" i="7" s="1"/>
  <c r="L316" i="7"/>
  <c r="K316" i="7"/>
  <c r="L313" i="7"/>
  <c r="K313" i="7"/>
  <c r="J313" i="7"/>
  <c r="I313" i="7"/>
  <c r="L310" i="7"/>
  <c r="K310" i="7"/>
  <c r="J310" i="7"/>
  <c r="I310" i="7"/>
  <c r="L308" i="7"/>
  <c r="L307" i="7" s="1"/>
  <c r="K308" i="7"/>
  <c r="K307" i="7" s="1"/>
  <c r="J308" i="7"/>
  <c r="J307" i="7" s="1"/>
  <c r="I308" i="7"/>
  <c r="I307" i="7"/>
  <c r="L302" i="7"/>
  <c r="K302" i="7"/>
  <c r="J302" i="7"/>
  <c r="I302" i="7"/>
  <c r="I301" i="7" s="1"/>
  <c r="L301" i="7"/>
  <c r="K301" i="7"/>
  <c r="J301" i="7"/>
  <c r="L299" i="7"/>
  <c r="L298" i="7" s="1"/>
  <c r="K299" i="7"/>
  <c r="K298" i="7" s="1"/>
  <c r="J299" i="7"/>
  <c r="J298" i="7" s="1"/>
  <c r="I299" i="7"/>
  <c r="I298" i="7"/>
  <c r="L296" i="7"/>
  <c r="K296" i="7"/>
  <c r="J296" i="7"/>
  <c r="J295" i="7" s="1"/>
  <c r="I296" i="7"/>
  <c r="I295" i="7" s="1"/>
  <c r="L295" i="7"/>
  <c r="K295" i="7"/>
  <c r="L292" i="7"/>
  <c r="K292" i="7"/>
  <c r="J292" i="7"/>
  <c r="I292" i="7"/>
  <c r="I291" i="7" s="1"/>
  <c r="L291" i="7"/>
  <c r="K291" i="7"/>
  <c r="J291" i="7"/>
  <c r="L288" i="7"/>
  <c r="L287" i="7" s="1"/>
  <c r="K288" i="7"/>
  <c r="K287" i="7" s="1"/>
  <c r="J288" i="7"/>
  <c r="J287" i="7" s="1"/>
  <c r="I288" i="7"/>
  <c r="I287" i="7"/>
  <c r="L284" i="7"/>
  <c r="K284" i="7"/>
  <c r="J284" i="7"/>
  <c r="J283" i="7" s="1"/>
  <c r="I284" i="7"/>
  <c r="I283" i="7" s="1"/>
  <c r="L283" i="7"/>
  <c r="K283" i="7"/>
  <c r="L280" i="7"/>
  <c r="K280" i="7"/>
  <c r="J280" i="7"/>
  <c r="I280" i="7"/>
  <c r="L277" i="7"/>
  <c r="K277" i="7"/>
  <c r="J277" i="7"/>
  <c r="I277" i="7"/>
  <c r="L275" i="7"/>
  <c r="L274" i="7" s="1"/>
  <c r="K275" i="7"/>
  <c r="K274" i="7" s="1"/>
  <c r="J275" i="7"/>
  <c r="J274" i="7" s="1"/>
  <c r="I275" i="7"/>
  <c r="I274" i="7"/>
  <c r="I273" i="7" s="1"/>
  <c r="L270" i="7"/>
  <c r="L269" i="7" s="1"/>
  <c r="K270" i="7"/>
  <c r="K269" i="7" s="1"/>
  <c r="J270" i="7"/>
  <c r="J269" i="7" s="1"/>
  <c r="I270" i="7"/>
  <c r="I269" i="7"/>
  <c r="L267" i="7"/>
  <c r="K267" i="7"/>
  <c r="J267" i="7"/>
  <c r="J266" i="7" s="1"/>
  <c r="I267" i="7"/>
  <c r="L266" i="7"/>
  <c r="K266" i="7"/>
  <c r="I266" i="7"/>
  <c r="L264" i="7"/>
  <c r="K264" i="7"/>
  <c r="J264" i="7"/>
  <c r="I264" i="7"/>
  <c r="I263" i="7" s="1"/>
  <c r="L263" i="7"/>
  <c r="K263" i="7"/>
  <c r="J263" i="7"/>
  <c r="L260" i="7"/>
  <c r="L259" i="7" s="1"/>
  <c r="K260" i="7"/>
  <c r="K259" i="7" s="1"/>
  <c r="J260" i="7"/>
  <c r="J259" i="7" s="1"/>
  <c r="I260" i="7"/>
  <c r="I259" i="7"/>
  <c r="L256" i="7"/>
  <c r="K256" i="7"/>
  <c r="J256" i="7"/>
  <c r="J255" i="7" s="1"/>
  <c r="I256" i="7"/>
  <c r="L255" i="7"/>
  <c r="K255" i="7"/>
  <c r="I255" i="7"/>
  <c r="L252" i="7"/>
  <c r="K252" i="7"/>
  <c r="J252" i="7"/>
  <c r="I252" i="7"/>
  <c r="I251" i="7" s="1"/>
  <c r="L251" i="7"/>
  <c r="K251" i="7"/>
  <c r="J251" i="7"/>
  <c r="L248" i="7"/>
  <c r="K248" i="7"/>
  <c r="J248" i="7"/>
  <c r="I248" i="7"/>
  <c r="L245" i="7"/>
  <c r="K245" i="7"/>
  <c r="J245" i="7"/>
  <c r="I245" i="7"/>
  <c r="L243" i="7"/>
  <c r="K243" i="7"/>
  <c r="J243" i="7"/>
  <c r="J242" i="7" s="1"/>
  <c r="J241" i="7" s="1"/>
  <c r="I243" i="7"/>
  <c r="L242" i="7"/>
  <c r="K242" i="7"/>
  <c r="I242" i="7"/>
  <c r="L236" i="7"/>
  <c r="L235" i="7" s="1"/>
  <c r="L234" i="7" s="1"/>
  <c r="K236" i="7"/>
  <c r="K235" i="7" s="1"/>
  <c r="K234" i="7" s="1"/>
  <c r="J236" i="7"/>
  <c r="J235" i="7" s="1"/>
  <c r="J234" i="7" s="1"/>
  <c r="I236" i="7"/>
  <c r="I235" i="7"/>
  <c r="I234" i="7" s="1"/>
  <c r="L232" i="7"/>
  <c r="L231" i="7" s="1"/>
  <c r="L230" i="7" s="1"/>
  <c r="K232" i="7"/>
  <c r="K231" i="7" s="1"/>
  <c r="K230" i="7" s="1"/>
  <c r="J232" i="7"/>
  <c r="J231" i="7" s="1"/>
  <c r="J230" i="7" s="1"/>
  <c r="I232" i="7"/>
  <c r="I231" i="7"/>
  <c r="I230" i="7" s="1"/>
  <c r="P223" i="7"/>
  <c r="O223" i="7"/>
  <c r="N223" i="7"/>
  <c r="M223" i="7"/>
  <c r="L223" i="7"/>
  <c r="K223" i="7"/>
  <c r="J223" i="7"/>
  <c r="I223" i="7"/>
  <c r="I222" i="7" s="1"/>
  <c r="L222" i="7"/>
  <c r="K222" i="7"/>
  <c r="J222" i="7"/>
  <c r="L220" i="7"/>
  <c r="L219" i="7" s="1"/>
  <c r="L218" i="7" s="1"/>
  <c r="K220" i="7"/>
  <c r="K219" i="7" s="1"/>
  <c r="K218" i="7" s="1"/>
  <c r="J220" i="7"/>
  <c r="J219" i="7" s="1"/>
  <c r="J218" i="7" s="1"/>
  <c r="I220" i="7"/>
  <c r="I219" i="7"/>
  <c r="I218" i="7" s="1"/>
  <c r="L213" i="7"/>
  <c r="L212" i="7" s="1"/>
  <c r="L211" i="7" s="1"/>
  <c r="K213" i="7"/>
  <c r="K212" i="7" s="1"/>
  <c r="K211" i="7" s="1"/>
  <c r="J213" i="7"/>
  <c r="J212" i="7" s="1"/>
  <c r="J211" i="7" s="1"/>
  <c r="I213" i="7"/>
  <c r="I212" i="7"/>
  <c r="I211" i="7" s="1"/>
  <c r="L209" i="7"/>
  <c r="L208" i="7" s="1"/>
  <c r="K209" i="7"/>
  <c r="K208" i="7" s="1"/>
  <c r="J209" i="7"/>
  <c r="J208" i="7" s="1"/>
  <c r="I209" i="7"/>
  <c r="I208" i="7"/>
  <c r="L204" i="7"/>
  <c r="K204" i="7"/>
  <c r="J204" i="7"/>
  <c r="J203" i="7" s="1"/>
  <c r="I204" i="7"/>
  <c r="L203" i="7"/>
  <c r="K203" i="7"/>
  <c r="I203" i="7"/>
  <c r="L198" i="7"/>
  <c r="K198" i="7"/>
  <c r="J198" i="7"/>
  <c r="I198" i="7"/>
  <c r="I197" i="7" s="1"/>
  <c r="I188" i="7" s="1"/>
  <c r="L197" i="7"/>
  <c r="K197" i="7"/>
  <c r="J197" i="7"/>
  <c r="L193" i="7"/>
  <c r="L192" i="7" s="1"/>
  <c r="K193" i="7"/>
  <c r="K192" i="7" s="1"/>
  <c r="J193" i="7"/>
  <c r="J192" i="7" s="1"/>
  <c r="I193" i="7"/>
  <c r="I192" i="7"/>
  <c r="L190" i="7"/>
  <c r="K190" i="7"/>
  <c r="J190" i="7"/>
  <c r="J189" i="7" s="1"/>
  <c r="J188" i="7" s="1"/>
  <c r="I190" i="7"/>
  <c r="L189" i="7"/>
  <c r="K189" i="7"/>
  <c r="I189" i="7"/>
  <c r="L182" i="7"/>
  <c r="K182" i="7"/>
  <c r="J182" i="7"/>
  <c r="I182" i="7"/>
  <c r="I181" i="7" s="1"/>
  <c r="L181" i="7"/>
  <c r="K181" i="7"/>
  <c r="J181" i="7"/>
  <c r="L177" i="7"/>
  <c r="L176" i="7" s="1"/>
  <c r="L175" i="7" s="1"/>
  <c r="K177" i="7"/>
  <c r="K176" i="7" s="1"/>
  <c r="K175" i="7" s="1"/>
  <c r="J177" i="7"/>
  <c r="J176" i="7" s="1"/>
  <c r="J175" i="7" s="1"/>
  <c r="I177" i="7"/>
  <c r="I176" i="7"/>
  <c r="I175" i="7" s="1"/>
  <c r="L173" i="7"/>
  <c r="L172" i="7" s="1"/>
  <c r="L171" i="7" s="1"/>
  <c r="K173" i="7"/>
  <c r="K172" i="7" s="1"/>
  <c r="K171" i="7" s="1"/>
  <c r="J173" i="7"/>
  <c r="J172" i="7" s="1"/>
  <c r="J171" i="7" s="1"/>
  <c r="J170" i="7" s="1"/>
  <c r="I173" i="7"/>
  <c r="I172" i="7"/>
  <c r="I171" i="7" s="1"/>
  <c r="I170" i="7" s="1"/>
  <c r="L168" i="7"/>
  <c r="K168" i="7"/>
  <c r="J168" i="7"/>
  <c r="I168" i="7"/>
  <c r="I167" i="7" s="1"/>
  <c r="L167" i="7"/>
  <c r="K167" i="7"/>
  <c r="J167" i="7"/>
  <c r="L163" i="7"/>
  <c r="L162" i="7" s="1"/>
  <c r="L161" i="7" s="1"/>
  <c r="L160" i="7" s="1"/>
  <c r="K163" i="7"/>
  <c r="K162" i="7" s="1"/>
  <c r="K161" i="7" s="1"/>
  <c r="K160" i="7" s="1"/>
  <c r="J163" i="7"/>
  <c r="J162" i="7" s="1"/>
  <c r="J161" i="7" s="1"/>
  <c r="J160" i="7" s="1"/>
  <c r="I163" i="7"/>
  <c r="I162" i="7"/>
  <c r="I161" i="7" s="1"/>
  <c r="I160" i="7" s="1"/>
  <c r="L157" i="7"/>
  <c r="K157" i="7"/>
  <c r="J157" i="7"/>
  <c r="I157" i="7"/>
  <c r="I156" i="7" s="1"/>
  <c r="I155" i="7" s="1"/>
  <c r="L156" i="7"/>
  <c r="K156" i="7"/>
  <c r="J156" i="7"/>
  <c r="J155" i="7" s="1"/>
  <c r="L155" i="7"/>
  <c r="K155" i="7"/>
  <c r="L153" i="7"/>
  <c r="K153" i="7"/>
  <c r="J153" i="7"/>
  <c r="I153" i="7"/>
  <c r="I152" i="7" s="1"/>
  <c r="L152" i="7"/>
  <c r="K152" i="7"/>
  <c r="J152" i="7"/>
  <c r="L149" i="7"/>
  <c r="L148" i="7" s="1"/>
  <c r="L147" i="7" s="1"/>
  <c r="K149" i="7"/>
  <c r="K148" i="7" s="1"/>
  <c r="K147" i="7" s="1"/>
  <c r="J149" i="7"/>
  <c r="J148" i="7" s="1"/>
  <c r="J147" i="7" s="1"/>
  <c r="I149" i="7"/>
  <c r="I148" i="7"/>
  <c r="I147" i="7" s="1"/>
  <c r="L144" i="7"/>
  <c r="L143" i="7" s="1"/>
  <c r="L142" i="7" s="1"/>
  <c r="L141" i="7" s="1"/>
  <c r="K144" i="7"/>
  <c r="K143" i="7" s="1"/>
  <c r="K142" i="7" s="1"/>
  <c r="J144" i="7"/>
  <c r="J143" i="7" s="1"/>
  <c r="J142" i="7" s="1"/>
  <c r="J141" i="7" s="1"/>
  <c r="I144" i="7"/>
  <c r="I143" i="7"/>
  <c r="I142" i="7" s="1"/>
  <c r="I141" i="7" s="1"/>
  <c r="L139" i="7"/>
  <c r="K139" i="7"/>
  <c r="J139" i="7"/>
  <c r="I139" i="7"/>
  <c r="I138" i="7" s="1"/>
  <c r="I137" i="7" s="1"/>
  <c r="L138" i="7"/>
  <c r="K138" i="7"/>
  <c r="J138" i="7"/>
  <c r="J137" i="7" s="1"/>
  <c r="L137" i="7"/>
  <c r="K137" i="7"/>
  <c r="L135" i="7"/>
  <c r="K135" i="7"/>
  <c r="J135" i="7"/>
  <c r="I135" i="7"/>
  <c r="I134" i="7" s="1"/>
  <c r="I133" i="7" s="1"/>
  <c r="L134" i="7"/>
  <c r="K134" i="7"/>
  <c r="J134" i="7"/>
  <c r="J133" i="7" s="1"/>
  <c r="L133" i="7"/>
  <c r="K133" i="7"/>
  <c r="L131" i="7"/>
  <c r="K131" i="7"/>
  <c r="J131" i="7"/>
  <c r="I131" i="7"/>
  <c r="I130" i="7" s="1"/>
  <c r="I129" i="7" s="1"/>
  <c r="L130" i="7"/>
  <c r="K130" i="7"/>
  <c r="J130" i="7"/>
  <c r="J129" i="7" s="1"/>
  <c r="L129" i="7"/>
  <c r="K129" i="7"/>
  <c r="L127" i="7"/>
  <c r="K127" i="7"/>
  <c r="J127" i="7"/>
  <c r="I127" i="7"/>
  <c r="I126" i="7" s="1"/>
  <c r="I125" i="7" s="1"/>
  <c r="L126" i="7"/>
  <c r="K126" i="7"/>
  <c r="J126" i="7"/>
  <c r="J125" i="7" s="1"/>
  <c r="L125" i="7"/>
  <c r="K125" i="7"/>
  <c r="L123" i="7"/>
  <c r="K123" i="7"/>
  <c r="J123" i="7"/>
  <c r="I123" i="7"/>
  <c r="I122" i="7" s="1"/>
  <c r="I121" i="7" s="1"/>
  <c r="L122" i="7"/>
  <c r="K122" i="7"/>
  <c r="J122" i="7"/>
  <c r="J121" i="7" s="1"/>
  <c r="L121" i="7"/>
  <c r="K121" i="7"/>
  <c r="L118" i="7"/>
  <c r="K118" i="7"/>
  <c r="J118" i="7"/>
  <c r="I118" i="7"/>
  <c r="I117" i="7" s="1"/>
  <c r="I116" i="7" s="1"/>
  <c r="L117" i="7"/>
  <c r="K117" i="7"/>
  <c r="J117" i="7"/>
  <c r="J116" i="7" s="1"/>
  <c r="L116" i="7"/>
  <c r="L115" i="7" s="1"/>
  <c r="K116" i="7"/>
  <c r="K115" i="7" s="1"/>
  <c r="L112" i="7"/>
  <c r="K112" i="7"/>
  <c r="J112" i="7"/>
  <c r="J111" i="7" s="1"/>
  <c r="I112" i="7"/>
  <c r="I111" i="7" s="1"/>
  <c r="L111" i="7"/>
  <c r="K111" i="7"/>
  <c r="L108" i="7"/>
  <c r="K108" i="7"/>
  <c r="J108" i="7"/>
  <c r="I108" i="7"/>
  <c r="I107" i="7" s="1"/>
  <c r="I106" i="7" s="1"/>
  <c r="L107" i="7"/>
  <c r="K107" i="7"/>
  <c r="J107" i="7"/>
  <c r="J106" i="7" s="1"/>
  <c r="L106" i="7"/>
  <c r="K106" i="7"/>
  <c r="L103" i="7"/>
  <c r="K103" i="7"/>
  <c r="J103" i="7"/>
  <c r="I103" i="7"/>
  <c r="I102" i="7" s="1"/>
  <c r="I101" i="7" s="1"/>
  <c r="L102" i="7"/>
  <c r="K102" i="7"/>
  <c r="J102" i="7"/>
  <c r="J101" i="7" s="1"/>
  <c r="L101" i="7"/>
  <c r="K101" i="7"/>
  <c r="L98" i="7"/>
  <c r="K98" i="7"/>
  <c r="J98" i="7"/>
  <c r="I98" i="7"/>
  <c r="I97" i="7" s="1"/>
  <c r="I96" i="7" s="1"/>
  <c r="I95" i="7" s="1"/>
  <c r="L97" i="7"/>
  <c r="K97" i="7"/>
  <c r="J97" i="7"/>
  <c r="J96" i="7" s="1"/>
  <c r="L96" i="7"/>
  <c r="L95" i="7" s="1"/>
  <c r="K96" i="7"/>
  <c r="K95" i="7" s="1"/>
  <c r="L91" i="7"/>
  <c r="K91" i="7"/>
  <c r="J91" i="7"/>
  <c r="J90" i="7" s="1"/>
  <c r="J89" i="7" s="1"/>
  <c r="J88" i="7" s="1"/>
  <c r="I91" i="7"/>
  <c r="I90" i="7" s="1"/>
  <c r="I89" i="7" s="1"/>
  <c r="I88" i="7" s="1"/>
  <c r="L90" i="7"/>
  <c r="L89" i="7" s="1"/>
  <c r="L88" i="7" s="1"/>
  <c r="K90" i="7"/>
  <c r="K89" i="7" s="1"/>
  <c r="K88" i="7" s="1"/>
  <c r="L86" i="7"/>
  <c r="L85" i="7" s="1"/>
  <c r="L84" i="7" s="1"/>
  <c r="K86" i="7"/>
  <c r="K85" i="7" s="1"/>
  <c r="K84" i="7" s="1"/>
  <c r="J86" i="7"/>
  <c r="J85" i="7" s="1"/>
  <c r="J84" i="7" s="1"/>
  <c r="I86" i="7"/>
  <c r="I85" i="7"/>
  <c r="I84" i="7" s="1"/>
  <c r="L80" i="7"/>
  <c r="L79" i="7" s="1"/>
  <c r="L68" i="7" s="1"/>
  <c r="L67" i="7" s="1"/>
  <c r="K80" i="7"/>
  <c r="K79" i="7" s="1"/>
  <c r="K68" i="7" s="1"/>
  <c r="K67" i="7" s="1"/>
  <c r="J80" i="7"/>
  <c r="J79" i="7" s="1"/>
  <c r="I80" i="7"/>
  <c r="I79" i="7"/>
  <c r="L75" i="7"/>
  <c r="K75" i="7"/>
  <c r="J75" i="7"/>
  <c r="J74" i="7" s="1"/>
  <c r="I75" i="7"/>
  <c r="I74" i="7" s="1"/>
  <c r="L74" i="7"/>
  <c r="K74" i="7"/>
  <c r="L70" i="7"/>
  <c r="K70" i="7"/>
  <c r="J70" i="7"/>
  <c r="I70" i="7"/>
  <c r="I69" i="7" s="1"/>
  <c r="I68" i="7" s="1"/>
  <c r="I67" i="7" s="1"/>
  <c r="L69" i="7"/>
  <c r="K69" i="7"/>
  <c r="J69" i="7"/>
  <c r="L50" i="7"/>
  <c r="K50" i="7"/>
  <c r="J50" i="7"/>
  <c r="J49" i="7" s="1"/>
  <c r="J48" i="7" s="1"/>
  <c r="J47" i="7" s="1"/>
  <c r="I50" i="7"/>
  <c r="I49" i="7" s="1"/>
  <c r="I48" i="7" s="1"/>
  <c r="I47" i="7" s="1"/>
  <c r="L49" i="7"/>
  <c r="L48" i="7" s="1"/>
  <c r="L47" i="7" s="1"/>
  <c r="K49" i="7"/>
  <c r="K48" i="7" s="1"/>
  <c r="K47" i="7" s="1"/>
  <c r="L45" i="7"/>
  <c r="L44" i="7" s="1"/>
  <c r="L43" i="7" s="1"/>
  <c r="K45" i="7"/>
  <c r="K44" i="7" s="1"/>
  <c r="K43" i="7" s="1"/>
  <c r="J45" i="7"/>
  <c r="J44" i="7" s="1"/>
  <c r="J43" i="7" s="1"/>
  <c r="I45" i="7"/>
  <c r="I44" i="7"/>
  <c r="I43" i="7" s="1"/>
  <c r="L41" i="7"/>
  <c r="K41" i="7"/>
  <c r="J41" i="7"/>
  <c r="I41" i="7"/>
  <c r="L39" i="7"/>
  <c r="K39" i="7"/>
  <c r="J39" i="7"/>
  <c r="I39" i="7"/>
  <c r="I38" i="7" s="1"/>
  <c r="I37" i="7" s="1"/>
  <c r="L38" i="7"/>
  <c r="K38" i="7"/>
  <c r="J38" i="7"/>
  <c r="J37" i="7" s="1"/>
  <c r="L37" i="7"/>
  <c r="L36" i="7" s="1"/>
  <c r="K37" i="7"/>
  <c r="L367" i="6"/>
  <c r="L366" i="6" s="1"/>
  <c r="K367" i="6"/>
  <c r="J367" i="6"/>
  <c r="I367" i="6"/>
  <c r="I366" i="6" s="1"/>
  <c r="K366" i="6"/>
  <c r="J366" i="6"/>
  <c r="L364" i="6"/>
  <c r="L363" i="6" s="1"/>
  <c r="K364" i="6"/>
  <c r="J364" i="6"/>
  <c r="J363" i="6" s="1"/>
  <c r="I364" i="6"/>
  <c r="K363" i="6"/>
  <c r="I363" i="6"/>
  <c r="L361" i="6"/>
  <c r="K361" i="6"/>
  <c r="K360" i="6" s="1"/>
  <c r="J361" i="6"/>
  <c r="J360" i="6" s="1"/>
  <c r="I361" i="6"/>
  <c r="L360" i="6"/>
  <c r="I360" i="6"/>
  <c r="L357" i="6"/>
  <c r="L356" i="6" s="1"/>
  <c r="K357" i="6"/>
  <c r="J357" i="6"/>
  <c r="I357" i="6"/>
  <c r="I356" i="6" s="1"/>
  <c r="K356" i="6"/>
  <c r="J356" i="6"/>
  <c r="L353" i="6"/>
  <c r="L352" i="6" s="1"/>
  <c r="K353" i="6"/>
  <c r="J353" i="6"/>
  <c r="J352" i="6" s="1"/>
  <c r="I353" i="6"/>
  <c r="K352" i="6"/>
  <c r="I352" i="6"/>
  <c r="L349" i="6"/>
  <c r="K349" i="6"/>
  <c r="K348" i="6" s="1"/>
  <c r="J349" i="6"/>
  <c r="J348" i="6" s="1"/>
  <c r="I349" i="6"/>
  <c r="L348" i="6"/>
  <c r="I348" i="6"/>
  <c r="L345" i="6"/>
  <c r="K345" i="6"/>
  <c r="J345" i="6"/>
  <c r="I345" i="6"/>
  <c r="L342" i="6"/>
  <c r="K342" i="6"/>
  <c r="J342" i="6"/>
  <c r="I342" i="6"/>
  <c r="P340" i="6"/>
  <c r="O340" i="6"/>
  <c r="N340" i="6"/>
  <c r="M340" i="6"/>
  <c r="L340" i="6"/>
  <c r="L339" i="6" s="1"/>
  <c r="K340" i="6"/>
  <c r="J340" i="6"/>
  <c r="I340" i="6"/>
  <c r="I339" i="6" s="1"/>
  <c r="K339" i="6"/>
  <c r="J339" i="6"/>
  <c r="J338" i="6" s="1"/>
  <c r="L335" i="6"/>
  <c r="L334" i="6" s="1"/>
  <c r="K335" i="6"/>
  <c r="J335" i="6"/>
  <c r="I335" i="6"/>
  <c r="I334" i="6" s="1"/>
  <c r="K334" i="6"/>
  <c r="J334" i="6"/>
  <c r="L332" i="6"/>
  <c r="L331" i="6" s="1"/>
  <c r="K332" i="6"/>
  <c r="J332" i="6"/>
  <c r="J331" i="6" s="1"/>
  <c r="I332" i="6"/>
  <c r="K331" i="6"/>
  <c r="I331" i="6"/>
  <c r="L329" i="6"/>
  <c r="K329" i="6"/>
  <c r="K328" i="6" s="1"/>
  <c r="J329" i="6"/>
  <c r="J328" i="6" s="1"/>
  <c r="I329" i="6"/>
  <c r="L328" i="6"/>
  <c r="I328" i="6"/>
  <c r="L325" i="6"/>
  <c r="L324" i="6" s="1"/>
  <c r="K325" i="6"/>
  <c r="J325" i="6"/>
  <c r="I325" i="6"/>
  <c r="I324" i="6" s="1"/>
  <c r="K324" i="6"/>
  <c r="J324" i="6"/>
  <c r="L321" i="6"/>
  <c r="L320" i="6" s="1"/>
  <c r="K321" i="6"/>
  <c r="J321" i="6"/>
  <c r="J320" i="6" s="1"/>
  <c r="I321" i="6"/>
  <c r="K320" i="6"/>
  <c r="I320" i="6"/>
  <c r="L317" i="6"/>
  <c r="K317" i="6"/>
  <c r="K316" i="6" s="1"/>
  <c r="J317" i="6"/>
  <c r="J316" i="6" s="1"/>
  <c r="I317" i="6"/>
  <c r="L316" i="6"/>
  <c r="I316" i="6"/>
  <c r="L313" i="6"/>
  <c r="K313" i="6"/>
  <c r="J313" i="6"/>
  <c r="I313" i="6"/>
  <c r="L310" i="6"/>
  <c r="K310" i="6"/>
  <c r="K307" i="6" s="1"/>
  <c r="J310" i="6"/>
  <c r="I310" i="6"/>
  <c r="L308" i="6"/>
  <c r="L307" i="6" s="1"/>
  <c r="L306" i="6" s="1"/>
  <c r="K308" i="6"/>
  <c r="J308" i="6"/>
  <c r="J307" i="6" s="1"/>
  <c r="I308" i="6"/>
  <c r="I307" i="6"/>
  <c r="L302" i="6"/>
  <c r="L301" i="6" s="1"/>
  <c r="K302" i="6"/>
  <c r="J302" i="6"/>
  <c r="I302" i="6"/>
  <c r="I301" i="6" s="1"/>
  <c r="K301" i="6"/>
  <c r="J301" i="6"/>
  <c r="L299" i="6"/>
  <c r="L298" i="6" s="1"/>
  <c r="K299" i="6"/>
  <c r="J299" i="6"/>
  <c r="J298" i="6" s="1"/>
  <c r="I299" i="6"/>
  <c r="K298" i="6"/>
  <c r="I298" i="6"/>
  <c r="L296" i="6"/>
  <c r="K296" i="6"/>
  <c r="K295" i="6" s="1"/>
  <c r="J296" i="6"/>
  <c r="J295" i="6" s="1"/>
  <c r="I296" i="6"/>
  <c r="L295" i="6"/>
  <c r="I295" i="6"/>
  <c r="L292" i="6"/>
  <c r="L291" i="6" s="1"/>
  <c r="K292" i="6"/>
  <c r="J292" i="6"/>
  <c r="I292" i="6"/>
  <c r="I291" i="6" s="1"/>
  <c r="K291" i="6"/>
  <c r="J291" i="6"/>
  <c r="L288" i="6"/>
  <c r="L287" i="6" s="1"/>
  <c r="K288" i="6"/>
  <c r="J288" i="6"/>
  <c r="J287" i="6" s="1"/>
  <c r="I288" i="6"/>
  <c r="K287" i="6"/>
  <c r="I287" i="6"/>
  <c r="L284" i="6"/>
  <c r="K284" i="6"/>
  <c r="K283" i="6" s="1"/>
  <c r="J284" i="6"/>
  <c r="J283" i="6" s="1"/>
  <c r="I284" i="6"/>
  <c r="L283" i="6"/>
  <c r="I283" i="6"/>
  <c r="L280" i="6"/>
  <c r="K280" i="6"/>
  <c r="J280" i="6"/>
  <c r="I280" i="6"/>
  <c r="L277" i="6"/>
  <c r="K277" i="6"/>
  <c r="J277" i="6"/>
  <c r="I277" i="6"/>
  <c r="L275" i="6"/>
  <c r="L274" i="6" s="1"/>
  <c r="L273" i="6" s="1"/>
  <c r="K275" i="6"/>
  <c r="J275" i="6"/>
  <c r="J274" i="6" s="1"/>
  <c r="I275" i="6"/>
  <c r="K274" i="6"/>
  <c r="I274" i="6"/>
  <c r="L270" i="6"/>
  <c r="L269" i="6" s="1"/>
  <c r="K270" i="6"/>
  <c r="J270" i="6"/>
  <c r="J269" i="6" s="1"/>
  <c r="I270" i="6"/>
  <c r="K269" i="6"/>
  <c r="I269" i="6"/>
  <c r="L267" i="6"/>
  <c r="K267" i="6"/>
  <c r="K266" i="6" s="1"/>
  <c r="J267" i="6"/>
  <c r="J266" i="6" s="1"/>
  <c r="I267" i="6"/>
  <c r="L266" i="6"/>
  <c r="I266" i="6"/>
  <c r="L264" i="6"/>
  <c r="L263" i="6" s="1"/>
  <c r="K264" i="6"/>
  <c r="J264" i="6"/>
  <c r="I264" i="6"/>
  <c r="I263" i="6" s="1"/>
  <c r="K263" i="6"/>
  <c r="J263" i="6"/>
  <c r="L260" i="6"/>
  <c r="L259" i="6" s="1"/>
  <c r="K260" i="6"/>
  <c r="J260" i="6"/>
  <c r="J259" i="6" s="1"/>
  <c r="I260" i="6"/>
  <c r="K259" i="6"/>
  <c r="I259" i="6"/>
  <c r="L256" i="6"/>
  <c r="K256" i="6"/>
  <c r="K255" i="6" s="1"/>
  <c r="J256" i="6"/>
  <c r="J255" i="6" s="1"/>
  <c r="I256" i="6"/>
  <c r="L255" i="6"/>
  <c r="I255" i="6"/>
  <c r="L252" i="6"/>
  <c r="L251" i="6" s="1"/>
  <c r="K252" i="6"/>
  <c r="J252" i="6"/>
  <c r="I252" i="6"/>
  <c r="I251" i="6" s="1"/>
  <c r="I241" i="6" s="1"/>
  <c r="K251" i="6"/>
  <c r="J251" i="6"/>
  <c r="L248" i="6"/>
  <c r="K248" i="6"/>
  <c r="J248" i="6"/>
  <c r="I248" i="6"/>
  <c r="L245" i="6"/>
  <c r="K245" i="6"/>
  <c r="J245" i="6"/>
  <c r="I245" i="6"/>
  <c r="L243" i="6"/>
  <c r="K243" i="6"/>
  <c r="K242" i="6" s="1"/>
  <c r="J243" i="6"/>
  <c r="J242" i="6" s="1"/>
  <c r="I243" i="6"/>
  <c r="L242" i="6"/>
  <c r="L241" i="6" s="1"/>
  <c r="L240" i="6" s="1"/>
  <c r="I242" i="6"/>
  <c r="L236" i="6"/>
  <c r="L235" i="6" s="1"/>
  <c r="L234" i="6" s="1"/>
  <c r="K236" i="6"/>
  <c r="J236" i="6"/>
  <c r="J235" i="6" s="1"/>
  <c r="J234" i="6" s="1"/>
  <c r="I236" i="6"/>
  <c r="K235" i="6"/>
  <c r="I235" i="6"/>
  <c r="I234" i="6" s="1"/>
  <c r="K234" i="6"/>
  <c r="L232" i="6"/>
  <c r="L231" i="6" s="1"/>
  <c r="L230" i="6" s="1"/>
  <c r="K232" i="6"/>
  <c r="J232" i="6"/>
  <c r="J231" i="6" s="1"/>
  <c r="J230" i="6" s="1"/>
  <c r="I232" i="6"/>
  <c r="K231" i="6"/>
  <c r="I231" i="6"/>
  <c r="I230" i="6" s="1"/>
  <c r="K230" i="6"/>
  <c r="P223" i="6"/>
  <c r="O223" i="6"/>
  <c r="N223" i="6"/>
  <c r="M223" i="6"/>
  <c r="L223" i="6"/>
  <c r="L222" i="6" s="1"/>
  <c r="K223" i="6"/>
  <c r="J223" i="6"/>
  <c r="I223" i="6"/>
  <c r="I222" i="6" s="1"/>
  <c r="K222" i="6"/>
  <c r="J222" i="6"/>
  <c r="L220" i="6"/>
  <c r="L219" i="6" s="1"/>
  <c r="K220" i="6"/>
  <c r="J220" i="6"/>
  <c r="J219" i="6" s="1"/>
  <c r="J218" i="6" s="1"/>
  <c r="I220" i="6"/>
  <c r="K219" i="6"/>
  <c r="I219" i="6"/>
  <c r="K218" i="6"/>
  <c r="L213" i="6"/>
  <c r="L212" i="6" s="1"/>
  <c r="L211" i="6" s="1"/>
  <c r="K213" i="6"/>
  <c r="J213" i="6"/>
  <c r="J212" i="6" s="1"/>
  <c r="J211" i="6" s="1"/>
  <c r="I213" i="6"/>
  <c r="K212" i="6"/>
  <c r="I212" i="6"/>
  <c r="I211" i="6" s="1"/>
  <c r="K211" i="6"/>
  <c r="L209" i="6"/>
  <c r="L208" i="6" s="1"/>
  <c r="K209" i="6"/>
  <c r="J209" i="6"/>
  <c r="J208" i="6" s="1"/>
  <c r="I209" i="6"/>
  <c r="K208" i="6"/>
  <c r="I208" i="6"/>
  <c r="L204" i="6"/>
  <c r="K204" i="6"/>
  <c r="K203" i="6" s="1"/>
  <c r="J204" i="6"/>
  <c r="J203" i="6" s="1"/>
  <c r="I204" i="6"/>
  <c r="L203" i="6"/>
  <c r="I203" i="6"/>
  <c r="L198" i="6"/>
  <c r="L197" i="6" s="1"/>
  <c r="K198" i="6"/>
  <c r="J198" i="6"/>
  <c r="I198" i="6"/>
  <c r="I197" i="6" s="1"/>
  <c r="I188" i="6" s="1"/>
  <c r="K197" i="6"/>
  <c r="J197" i="6"/>
  <c r="L193" i="6"/>
  <c r="L192" i="6" s="1"/>
  <c r="K193" i="6"/>
  <c r="J193" i="6"/>
  <c r="J192" i="6" s="1"/>
  <c r="I193" i="6"/>
  <c r="K192" i="6"/>
  <c r="I192" i="6"/>
  <c r="L190" i="6"/>
  <c r="K190" i="6"/>
  <c r="K189" i="6" s="1"/>
  <c r="J190" i="6"/>
  <c r="J189" i="6" s="1"/>
  <c r="I190" i="6"/>
  <c r="L189" i="6"/>
  <c r="L188" i="6" s="1"/>
  <c r="I189" i="6"/>
  <c r="L182" i="6"/>
  <c r="L181" i="6" s="1"/>
  <c r="K182" i="6"/>
  <c r="J182" i="6"/>
  <c r="I182" i="6"/>
  <c r="I181" i="6" s="1"/>
  <c r="K181" i="6"/>
  <c r="J181" i="6"/>
  <c r="L177" i="6"/>
  <c r="L176" i="6" s="1"/>
  <c r="L175" i="6" s="1"/>
  <c r="K177" i="6"/>
  <c r="K176" i="6" s="1"/>
  <c r="K175" i="6" s="1"/>
  <c r="J177" i="6"/>
  <c r="J176" i="6" s="1"/>
  <c r="J175" i="6" s="1"/>
  <c r="I177" i="6"/>
  <c r="I176" i="6"/>
  <c r="L173" i="6"/>
  <c r="L172" i="6" s="1"/>
  <c r="L171" i="6" s="1"/>
  <c r="K173" i="6"/>
  <c r="K172" i="6" s="1"/>
  <c r="K171" i="6" s="1"/>
  <c r="J173" i="6"/>
  <c r="J172" i="6" s="1"/>
  <c r="J171" i="6" s="1"/>
  <c r="I173" i="6"/>
  <c r="I172" i="6"/>
  <c r="I171" i="6" s="1"/>
  <c r="L168" i="6"/>
  <c r="L167" i="6" s="1"/>
  <c r="K168" i="6"/>
  <c r="J168" i="6"/>
  <c r="I168" i="6"/>
  <c r="I167" i="6" s="1"/>
  <c r="K167" i="6"/>
  <c r="J167" i="6"/>
  <c r="L163" i="6"/>
  <c r="L162" i="6" s="1"/>
  <c r="L161" i="6" s="1"/>
  <c r="L160" i="6" s="1"/>
  <c r="K163" i="6"/>
  <c r="K162" i="6" s="1"/>
  <c r="K161" i="6" s="1"/>
  <c r="K160" i="6" s="1"/>
  <c r="J163" i="6"/>
  <c r="J162" i="6" s="1"/>
  <c r="J161" i="6" s="1"/>
  <c r="J160" i="6" s="1"/>
  <c r="I163" i="6"/>
  <c r="I162" i="6"/>
  <c r="I161" i="6" s="1"/>
  <c r="I160" i="6" s="1"/>
  <c r="L157" i="6"/>
  <c r="L156" i="6" s="1"/>
  <c r="L155" i="6" s="1"/>
  <c r="K157" i="6"/>
  <c r="J157" i="6"/>
  <c r="I157" i="6"/>
  <c r="I156" i="6" s="1"/>
  <c r="I155" i="6" s="1"/>
  <c r="K156" i="6"/>
  <c r="K155" i="6" s="1"/>
  <c r="J156" i="6"/>
  <c r="J155" i="6" s="1"/>
  <c r="L153" i="6"/>
  <c r="L152" i="6" s="1"/>
  <c r="K153" i="6"/>
  <c r="J153" i="6"/>
  <c r="I153" i="6"/>
  <c r="I152" i="6" s="1"/>
  <c r="K152" i="6"/>
  <c r="J152" i="6"/>
  <c r="L149" i="6"/>
  <c r="L148" i="6" s="1"/>
  <c r="L147" i="6" s="1"/>
  <c r="K149" i="6"/>
  <c r="J149" i="6"/>
  <c r="J148" i="6" s="1"/>
  <c r="J147" i="6" s="1"/>
  <c r="I149" i="6"/>
  <c r="K148" i="6"/>
  <c r="I148" i="6"/>
  <c r="I147" i="6" s="1"/>
  <c r="K147" i="6"/>
  <c r="L144" i="6"/>
  <c r="L143" i="6" s="1"/>
  <c r="L142" i="6" s="1"/>
  <c r="K144" i="6"/>
  <c r="J144" i="6"/>
  <c r="J143" i="6" s="1"/>
  <c r="J142" i="6" s="1"/>
  <c r="I144" i="6"/>
  <c r="K143" i="6"/>
  <c r="I143" i="6"/>
  <c r="I142" i="6" s="1"/>
  <c r="I141" i="6" s="1"/>
  <c r="K142" i="6"/>
  <c r="L139" i="6"/>
  <c r="L138" i="6" s="1"/>
  <c r="L137" i="6" s="1"/>
  <c r="K139" i="6"/>
  <c r="J139" i="6"/>
  <c r="I139" i="6"/>
  <c r="I138" i="6" s="1"/>
  <c r="I137" i="6" s="1"/>
  <c r="K138" i="6"/>
  <c r="K137" i="6" s="1"/>
  <c r="J138" i="6"/>
  <c r="J137" i="6" s="1"/>
  <c r="L135" i="6"/>
  <c r="L134" i="6" s="1"/>
  <c r="L133" i="6" s="1"/>
  <c r="K135" i="6"/>
  <c r="J135" i="6"/>
  <c r="I135" i="6"/>
  <c r="I134" i="6" s="1"/>
  <c r="I133" i="6" s="1"/>
  <c r="K134" i="6"/>
  <c r="K133" i="6" s="1"/>
  <c r="J134" i="6"/>
  <c r="J133" i="6" s="1"/>
  <c r="L131" i="6"/>
  <c r="L130" i="6" s="1"/>
  <c r="L129" i="6" s="1"/>
  <c r="K131" i="6"/>
  <c r="J131" i="6"/>
  <c r="I131" i="6"/>
  <c r="I130" i="6" s="1"/>
  <c r="I129" i="6" s="1"/>
  <c r="K130" i="6"/>
  <c r="K129" i="6" s="1"/>
  <c r="J130" i="6"/>
  <c r="J129" i="6" s="1"/>
  <c r="L127" i="6"/>
  <c r="L126" i="6" s="1"/>
  <c r="L125" i="6" s="1"/>
  <c r="K127" i="6"/>
  <c r="J127" i="6"/>
  <c r="I127" i="6"/>
  <c r="I126" i="6" s="1"/>
  <c r="I125" i="6" s="1"/>
  <c r="K126" i="6"/>
  <c r="K125" i="6" s="1"/>
  <c r="J126" i="6"/>
  <c r="J125" i="6" s="1"/>
  <c r="L123" i="6"/>
  <c r="L122" i="6" s="1"/>
  <c r="L121" i="6" s="1"/>
  <c r="K123" i="6"/>
  <c r="J123" i="6"/>
  <c r="I123" i="6"/>
  <c r="I122" i="6" s="1"/>
  <c r="I121" i="6" s="1"/>
  <c r="K122" i="6"/>
  <c r="K121" i="6" s="1"/>
  <c r="J122" i="6"/>
  <c r="J121" i="6" s="1"/>
  <c r="L118" i="6"/>
  <c r="L117" i="6" s="1"/>
  <c r="L116" i="6" s="1"/>
  <c r="L115" i="6" s="1"/>
  <c r="K118" i="6"/>
  <c r="J118" i="6"/>
  <c r="I118" i="6"/>
  <c r="I117" i="6" s="1"/>
  <c r="I116" i="6" s="1"/>
  <c r="I115" i="6" s="1"/>
  <c r="K117" i="6"/>
  <c r="K116" i="6" s="1"/>
  <c r="K115" i="6" s="1"/>
  <c r="J117" i="6"/>
  <c r="J116" i="6" s="1"/>
  <c r="L112" i="6"/>
  <c r="K112" i="6"/>
  <c r="K111" i="6" s="1"/>
  <c r="J112" i="6"/>
  <c r="J111" i="6" s="1"/>
  <c r="I112" i="6"/>
  <c r="L111" i="6"/>
  <c r="I111" i="6"/>
  <c r="L108" i="6"/>
  <c r="L107" i="6" s="1"/>
  <c r="L106" i="6" s="1"/>
  <c r="K108" i="6"/>
  <c r="J108" i="6"/>
  <c r="I108" i="6"/>
  <c r="I107" i="6" s="1"/>
  <c r="I106" i="6" s="1"/>
  <c r="K107" i="6"/>
  <c r="K106" i="6" s="1"/>
  <c r="J107" i="6"/>
  <c r="J106" i="6" s="1"/>
  <c r="L103" i="6"/>
  <c r="L102" i="6" s="1"/>
  <c r="L101" i="6" s="1"/>
  <c r="K103" i="6"/>
  <c r="J103" i="6"/>
  <c r="I103" i="6"/>
  <c r="I102" i="6" s="1"/>
  <c r="I101" i="6" s="1"/>
  <c r="K102" i="6"/>
  <c r="K101" i="6" s="1"/>
  <c r="J102" i="6"/>
  <c r="J101" i="6" s="1"/>
  <c r="L98" i="6"/>
  <c r="L97" i="6" s="1"/>
  <c r="L96" i="6" s="1"/>
  <c r="L95" i="6" s="1"/>
  <c r="K98" i="6"/>
  <c r="J98" i="6"/>
  <c r="I98" i="6"/>
  <c r="I97" i="6" s="1"/>
  <c r="I96" i="6" s="1"/>
  <c r="I95" i="6" s="1"/>
  <c r="K97" i="6"/>
  <c r="K96" i="6" s="1"/>
  <c r="K95" i="6" s="1"/>
  <c r="J97" i="6"/>
  <c r="J96" i="6" s="1"/>
  <c r="L91" i="6"/>
  <c r="K91" i="6"/>
  <c r="K90" i="6" s="1"/>
  <c r="K89" i="6" s="1"/>
  <c r="K88" i="6" s="1"/>
  <c r="J91" i="6"/>
  <c r="J90" i="6" s="1"/>
  <c r="J89" i="6" s="1"/>
  <c r="J88" i="6" s="1"/>
  <c r="I91" i="6"/>
  <c r="L90" i="6"/>
  <c r="L89" i="6" s="1"/>
  <c r="L88" i="6" s="1"/>
  <c r="I90" i="6"/>
  <c r="I89" i="6"/>
  <c r="I88" i="6" s="1"/>
  <c r="L86" i="6"/>
  <c r="L85" i="6" s="1"/>
  <c r="L84" i="6" s="1"/>
  <c r="K86" i="6"/>
  <c r="J86" i="6"/>
  <c r="J85" i="6" s="1"/>
  <c r="J84" i="6" s="1"/>
  <c r="I86" i="6"/>
  <c r="K85" i="6"/>
  <c r="I85" i="6"/>
  <c r="I84" i="6" s="1"/>
  <c r="K84" i="6"/>
  <c r="L80" i="6"/>
  <c r="L79" i="6" s="1"/>
  <c r="K80" i="6"/>
  <c r="J80" i="6"/>
  <c r="J79" i="6" s="1"/>
  <c r="I80" i="6"/>
  <c r="K79" i="6"/>
  <c r="I79" i="6"/>
  <c r="L75" i="6"/>
  <c r="K75" i="6"/>
  <c r="K74" i="6" s="1"/>
  <c r="J75" i="6"/>
  <c r="J74" i="6" s="1"/>
  <c r="I75" i="6"/>
  <c r="L74" i="6"/>
  <c r="I74" i="6"/>
  <c r="L70" i="6"/>
  <c r="L69" i="6" s="1"/>
  <c r="L68" i="6" s="1"/>
  <c r="L67" i="6" s="1"/>
  <c r="K70" i="6"/>
  <c r="J70" i="6"/>
  <c r="I70" i="6"/>
  <c r="I69" i="6" s="1"/>
  <c r="I68" i="6" s="1"/>
  <c r="I67" i="6" s="1"/>
  <c r="K69" i="6"/>
  <c r="J69" i="6"/>
  <c r="L50" i="6"/>
  <c r="K50" i="6"/>
  <c r="K49" i="6" s="1"/>
  <c r="K48" i="6" s="1"/>
  <c r="K47" i="6" s="1"/>
  <c r="J50" i="6"/>
  <c r="J49" i="6" s="1"/>
  <c r="J48" i="6" s="1"/>
  <c r="J47" i="6" s="1"/>
  <c r="I50" i="6"/>
  <c r="L49" i="6"/>
  <c r="L48" i="6" s="1"/>
  <c r="L47" i="6" s="1"/>
  <c r="I49" i="6"/>
  <c r="I48" i="6"/>
  <c r="I47" i="6" s="1"/>
  <c r="L45" i="6"/>
  <c r="L44" i="6" s="1"/>
  <c r="L43" i="6" s="1"/>
  <c r="K45" i="6"/>
  <c r="J45" i="6"/>
  <c r="J44" i="6" s="1"/>
  <c r="J43" i="6" s="1"/>
  <c r="I45" i="6"/>
  <c r="K44" i="6"/>
  <c r="I44" i="6"/>
  <c r="I43" i="6" s="1"/>
  <c r="K43" i="6"/>
  <c r="L41" i="6"/>
  <c r="K41" i="6"/>
  <c r="J41" i="6"/>
  <c r="I41" i="6"/>
  <c r="L39" i="6"/>
  <c r="L38" i="6" s="1"/>
  <c r="L37" i="6" s="1"/>
  <c r="K39" i="6"/>
  <c r="J39" i="6"/>
  <c r="I39" i="6"/>
  <c r="I38" i="6" s="1"/>
  <c r="I37" i="6" s="1"/>
  <c r="I36" i="6" s="1"/>
  <c r="K38" i="6"/>
  <c r="K37" i="6" s="1"/>
  <c r="K36" i="6" s="1"/>
  <c r="J38" i="6"/>
  <c r="J37" i="6" s="1"/>
  <c r="L367" i="5"/>
  <c r="K367" i="5"/>
  <c r="J367" i="5"/>
  <c r="I367" i="5"/>
  <c r="I366" i="5" s="1"/>
  <c r="L366" i="5"/>
  <c r="K366" i="5"/>
  <c r="J366" i="5"/>
  <c r="L364" i="5"/>
  <c r="L363" i="5" s="1"/>
  <c r="K364" i="5"/>
  <c r="K363" i="5" s="1"/>
  <c r="J364" i="5"/>
  <c r="J363" i="5" s="1"/>
  <c r="I364" i="5"/>
  <c r="I363" i="5"/>
  <c r="L361" i="5"/>
  <c r="K361" i="5"/>
  <c r="J361" i="5"/>
  <c r="J360" i="5" s="1"/>
  <c r="I361" i="5"/>
  <c r="L360" i="5"/>
  <c r="K360" i="5"/>
  <c r="I360" i="5"/>
  <c r="L357" i="5"/>
  <c r="K357" i="5"/>
  <c r="J357" i="5"/>
  <c r="I357" i="5"/>
  <c r="I356" i="5" s="1"/>
  <c r="L356" i="5"/>
  <c r="K356" i="5"/>
  <c r="J356" i="5"/>
  <c r="L353" i="5"/>
  <c r="L352" i="5" s="1"/>
  <c r="K353" i="5"/>
  <c r="K352" i="5" s="1"/>
  <c r="J353" i="5"/>
  <c r="J352" i="5" s="1"/>
  <c r="I353" i="5"/>
  <c r="I352" i="5"/>
  <c r="L349" i="5"/>
  <c r="K349" i="5"/>
  <c r="J349" i="5"/>
  <c r="J348" i="5" s="1"/>
  <c r="I349" i="5"/>
  <c r="L348" i="5"/>
  <c r="K348" i="5"/>
  <c r="I348" i="5"/>
  <c r="L345" i="5"/>
  <c r="K345" i="5"/>
  <c r="J345" i="5"/>
  <c r="I345" i="5"/>
  <c r="L342" i="5"/>
  <c r="K342" i="5"/>
  <c r="J342" i="5"/>
  <c r="I342" i="5"/>
  <c r="P340" i="5"/>
  <c r="O340" i="5"/>
  <c r="N340" i="5"/>
  <c r="M340" i="5"/>
  <c r="L340" i="5"/>
  <c r="K340" i="5"/>
  <c r="J340" i="5"/>
  <c r="I340" i="5"/>
  <c r="I339" i="5" s="1"/>
  <c r="L339" i="5"/>
  <c r="K339" i="5"/>
  <c r="J339" i="5"/>
  <c r="L335" i="5"/>
  <c r="K335" i="5"/>
  <c r="J335" i="5"/>
  <c r="I335" i="5"/>
  <c r="I334" i="5" s="1"/>
  <c r="L334" i="5"/>
  <c r="K334" i="5"/>
  <c r="J334" i="5"/>
  <c r="L332" i="5"/>
  <c r="L331" i="5" s="1"/>
  <c r="K332" i="5"/>
  <c r="K331" i="5" s="1"/>
  <c r="J332" i="5"/>
  <c r="J331" i="5" s="1"/>
  <c r="I332" i="5"/>
  <c r="I331" i="5"/>
  <c r="L329" i="5"/>
  <c r="K329" i="5"/>
  <c r="J329" i="5"/>
  <c r="J328" i="5" s="1"/>
  <c r="I329" i="5"/>
  <c r="L328" i="5"/>
  <c r="K328" i="5"/>
  <c r="I328" i="5"/>
  <c r="L325" i="5"/>
  <c r="K325" i="5"/>
  <c r="J325" i="5"/>
  <c r="I325" i="5"/>
  <c r="I324" i="5" s="1"/>
  <c r="L324" i="5"/>
  <c r="K324" i="5"/>
  <c r="J324" i="5"/>
  <c r="L321" i="5"/>
  <c r="L320" i="5" s="1"/>
  <c r="K321" i="5"/>
  <c r="K320" i="5" s="1"/>
  <c r="J321" i="5"/>
  <c r="J320" i="5" s="1"/>
  <c r="I321" i="5"/>
  <c r="I320" i="5"/>
  <c r="L317" i="5"/>
  <c r="K317" i="5"/>
  <c r="J317" i="5"/>
  <c r="J316" i="5" s="1"/>
  <c r="I317" i="5"/>
  <c r="L316" i="5"/>
  <c r="K316" i="5"/>
  <c r="I316" i="5"/>
  <c r="L313" i="5"/>
  <c r="K313" i="5"/>
  <c r="J313" i="5"/>
  <c r="I313" i="5"/>
  <c r="L310" i="5"/>
  <c r="K310" i="5"/>
  <c r="J310" i="5"/>
  <c r="I310" i="5"/>
  <c r="L308" i="5"/>
  <c r="L307" i="5" s="1"/>
  <c r="K308" i="5"/>
  <c r="K307" i="5" s="1"/>
  <c r="K306" i="5" s="1"/>
  <c r="J308" i="5"/>
  <c r="J307" i="5" s="1"/>
  <c r="J306" i="5" s="1"/>
  <c r="I308" i="5"/>
  <c r="I307" i="5"/>
  <c r="I306" i="5" s="1"/>
  <c r="L302" i="5"/>
  <c r="K302" i="5"/>
  <c r="J302" i="5"/>
  <c r="I302" i="5"/>
  <c r="I301" i="5" s="1"/>
  <c r="L301" i="5"/>
  <c r="K301" i="5"/>
  <c r="J301" i="5"/>
  <c r="L299" i="5"/>
  <c r="L298" i="5" s="1"/>
  <c r="K299" i="5"/>
  <c r="K298" i="5" s="1"/>
  <c r="J299" i="5"/>
  <c r="J298" i="5" s="1"/>
  <c r="I299" i="5"/>
  <c r="I298" i="5"/>
  <c r="L296" i="5"/>
  <c r="K296" i="5"/>
  <c r="J296" i="5"/>
  <c r="J295" i="5" s="1"/>
  <c r="I296" i="5"/>
  <c r="I295" i="5" s="1"/>
  <c r="L295" i="5"/>
  <c r="K295" i="5"/>
  <c r="L292" i="5"/>
  <c r="K292" i="5"/>
  <c r="J292" i="5"/>
  <c r="I292" i="5"/>
  <c r="I291" i="5" s="1"/>
  <c r="L291" i="5"/>
  <c r="K291" i="5"/>
  <c r="J291" i="5"/>
  <c r="L288" i="5"/>
  <c r="L287" i="5" s="1"/>
  <c r="K288" i="5"/>
  <c r="K287" i="5" s="1"/>
  <c r="J288" i="5"/>
  <c r="J287" i="5" s="1"/>
  <c r="I288" i="5"/>
  <c r="I287" i="5"/>
  <c r="L284" i="5"/>
  <c r="K284" i="5"/>
  <c r="J284" i="5"/>
  <c r="J283" i="5" s="1"/>
  <c r="I284" i="5"/>
  <c r="I283" i="5" s="1"/>
  <c r="L283" i="5"/>
  <c r="K283" i="5"/>
  <c r="L280" i="5"/>
  <c r="K280" i="5"/>
  <c r="J280" i="5"/>
  <c r="I280" i="5"/>
  <c r="L277" i="5"/>
  <c r="K277" i="5"/>
  <c r="J277" i="5"/>
  <c r="I277" i="5"/>
  <c r="L275" i="5"/>
  <c r="L274" i="5" s="1"/>
  <c r="L273" i="5" s="1"/>
  <c r="K275" i="5"/>
  <c r="K274" i="5" s="1"/>
  <c r="K273" i="5" s="1"/>
  <c r="J275" i="5"/>
  <c r="J274" i="5" s="1"/>
  <c r="J273" i="5" s="1"/>
  <c r="I275" i="5"/>
  <c r="I274" i="5"/>
  <c r="L270" i="5"/>
  <c r="L269" i="5" s="1"/>
  <c r="K270" i="5"/>
  <c r="K269" i="5" s="1"/>
  <c r="J270" i="5"/>
  <c r="J269" i="5" s="1"/>
  <c r="I270" i="5"/>
  <c r="I269" i="5"/>
  <c r="L267" i="5"/>
  <c r="K267" i="5"/>
  <c r="J267" i="5"/>
  <c r="J266" i="5" s="1"/>
  <c r="I267" i="5"/>
  <c r="I266" i="5" s="1"/>
  <c r="L266" i="5"/>
  <c r="K266" i="5"/>
  <c r="L264" i="5"/>
  <c r="K264" i="5"/>
  <c r="J264" i="5"/>
  <c r="I264" i="5"/>
  <c r="I263" i="5" s="1"/>
  <c r="L263" i="5"/>
  <c r="K263" i="5"/>
  <c r="J263" i="5"/>
  <c r="L260" i="5"/>
  <c r="L259" i="5" s="1"/>
  <c r="K260" i="5"/>
  <c r="K259" i="5" s="1"/>
  <c r="J260" i="5"/>
  <c r="J259" i="5" s="1"/>
  <c r="I260" i="5"/>
  <c r="I259" i="5"/>
  <c r="L256" i="5"/>
  <c r="K256" i="5"/>
  <c r="J256" i="5"/>
  <c r="J255" i="5" s="1"/>
  <c r="I256" i="5"/>
  <c r="I255" i="5" s="1"/>
  <c r="L255" i="5"/>
  <c r="K255" i="5"/>
  <c r="L252" i="5"/>
  <c r="K252" i="5"/>
  <c r="J252" i="5"/>
  <c r="I252" i="5"/>
  <c r="I251" i="5" s="1"/>
  <c r="L251" i="5"/>
  <c r="K251" i="5"/>
  <c r="J251" i="5"/>
  <c r="L248" i="5"/>
  <c r="K248" i="5"/>
  <c r="J248" i="5"/>
  <c r="I248" i="5"/>
  <c r="L245" i="5"/>
  <c r="K245" i="5"/>
  <c r="J245" i="5"/>
  <c r="I245" i="5"/>
  <c r="L243" i="5"/>
  <c r="K243" i="5"/>
  <c r="J243" i="5"/>
  <c r="J242" i="5" s="1"/>
  <c r="I243" i="5"/>
  <c r="I242" i="5" s="1"/>
  <c r="L242" i="5"/>
  <c r="L241" i="5" s="1"/>
  <c r="K242" i="5"/>
  <c r="L236" i="5"/>
  <c r="L235" i="5" s="1"/>
  <c r="L234" i="5" s="1"/>
  <c r="K236" i="5"/>
  <c r="K235" i="5" s="1"/>
  <c r="K234" i="5" s="1"/>
  <c r="J236" i="5"/>
  <c r="J235" i="5" s="1"/>
  <c r="J234" i="5" s="1"/>
  <c r="I236" i="5"/>
  <c r="I235" i="5"/>
  <c r="I234" i="5" s="1"/>
  <c r="L232" i="5"/>
  <c r="L231" i="5" s="1"/>
  <c r="L230" i="5" s="1"/>
  <c r="K232" i="5"/>
  <c r="K231" i="5" s="1"/>
  <c r="K230" i="5" s="1"/>
  <c r="J232" i="5"/>
  <c r="J231" i="5" s="1"/>
  <c r="J230" i="5" s="1"/>
  <c r="I232" i="5"/>
  <c r="I231" i="5"/>
  <c r="I230" i="5" s="1"/>
  <c r="P223" i="5"/>
  <c r="O223" i="5"/>
  <c r="N223" i="5"/>
  <c r="M223" i="5"/>
  <c r="L223" i="5"/>
  <c r="K223" i="5"/>
  <c r="J223" i="5"/>
  <c r="I223" i="5"/>
  <c r="I222" i="5" s="1"/>
  <c r="L222" i="5"/>
  <c r="K222" i="5"/>
  <c r="J222" i="5"/>
  <c r="L220" i="5"/>
  <c r="L219" i="5" s="1"/>
  <c r="L218" i="5" s="1"/>
  <c r="K220" i="5"/>
  <c r="K219" i="5" s="1"/>
  <c r="K218" i="5" s="1"/>
  <c r="J220" i="5"/>
  <c r="J219" i="5" s="1"/>
  <c r="J218" i="5" s="1"/>
  <c r="I220" i="5"/>
  <c r="I219" i="5"/>
  <c r="L213" i="5"/>
  <c r="L212" i="5" s="1"/>
  <c r="L211" i="5" s="1"/>
  <c r="K213" i="5"/>
  <c r="K212" i="5" s="1"/>
  <c r="K211" i="5" s="1"/>
  <c r="J213" i="5"/>
  <c r="J212" i="5" s="1"/>
  <c r="J211" i="5" s="1"/>
  <c r="I213" i="5"/>
  <c r="I212" i="5"/>
  <c r="I211" i="5" s="1"/>
  <c r="L209" i="5"/>
  <c r="L208" i="5" s="1"/>
  <c r="K209" i="5"/>
  <c r="K208" i="5" s="1"/>
  <c r="J209" i="5"/>
  <c r="J208" i="5" s="1"/>
  <c r="I209" i="5"/>
  <c r="I208" i="5"/>
  <c r="L204" i="5"/>
  <c r="K204" i="5"/>
  <c r="J204" i="5"/>
  <c r="J203" i="5" s="1"/>
  <c r="I204" i="5"/>
  <c r="L203" i="5"/>
  <c r="K203" i="5"/>
  <c r="I203" i="5"/>
  <c r="L198" i="5"/>
  <c r="K198" i="5"/>
  <c r="J198" i="5"/>
  <c r="I198" i="5"/>
  <c r="I197" i="5" s="1"/>
  <c r="I188" i="5" s="1"/>
  <c r="L197" i="5"/>
  <c r="K197" i="5"/>
  <c r="J197" i="5"/>
  <c r="L193" i="5"/>
  <c r="L192" i="5" s="1"/>
  <c r="K193" i="5"/>
  <c r="K192" i="5" s="1"/>
  <c r="J193" i="5"/>
  <c r="J192" i="5" s="1"/>
  <c r="I193" i="5"/>
  <c r="I192" i="5"/>
  <c r="L190" i="5"/>
  <c r="K190" i="5"/>
  <c r="J190" i="5"/>
  <c r="J189" i="5" s="1"/>
  <c r="I190" i="5"/>
  <c r="L189" i="5"/>
  <c r="K189" i="5"/>
  <c r="I189" i="5"/>
  <c r="L182" i="5"/>
  <c r="K182" i="5"/>
  <c r="J182" i="5"/>
  <c r="I182" i="5"/>
  <c r="I181" i="5" s="1"/>
  <c r="L181" i="5"/>
  <c r="K181" i="5"/>
  <c r="J181" i="5"/>
  <c r="L177" i="5"/>
  <c r="L176" i="5" s="1"/>
  <c r="L175" i="5" s="1"/>
  <c r="K177" i="5"/>
  <c r="K176" i="5" s="1"/>
  <c r="K175" i="5" s="1"/>
  <c r="J177" i="5"/>
  <c r="J176" i="5" s="1"/>
  <c r="J175" i="5" s="1"/>
  <c r="I177" i="5"/>
  <c r="I176" i="5"/>
  <c r="L173" i="5"/>
  <c r="L172" i="5" s="1"/>
  <c r="L171" i="5" s="1"/>
  <c r="L170" i="5" s="1"/>
  <c r="K173" i="5"/>
  <c r="K172" i="5" s="1"/>
  <c r="K171" i="5" s="1"/>
  <c r="J173" i="5"/>
  <c r="J172" i="5" s="1"/>
  <c r="J171" i="5" s="1"/>
  <c r="J170" i="5" s="1"/>
  <c r="I173" i="5"/>
  <c r="I172" i="5"/>
  <c r="I171" i="5" s="1"/>
  <c r="L168" i="5"/>
  <c r="K168" i="5"/>
  <c r="J168" i="5"/>
  <c r="I168" i="5"/>
  <c r="I167" i="5" s="1"/>
  <c r="L167" i="5"/>
  <c r="K167" i="5"/>
  <c r="J167" i="5"/>
  <c r="L163" i="5"/>
  <c r="L162" i="5" s="1"/>
  <c r="L161" i="5" s="1"/>
  <c r="L160" i="5" s="1"/>
  <c r="K163" i="5"/>
  <c r="K162" i="5" s="1"/>
  <c r="K161" i="5" s="1"/>
  <c r="K160" i="5" s="1"/>
  <c r="J163" i="5"/>
  <c r="J162" i="5" s="1"/>
  <c r="J161" i="5" s="1"/>
  <c r="J160" i="5" s="1"/>
  <c r="I163" i="5"/>
  <c r="I162" i="5"/>
  <c r="I161" i="5" s="1"/>
  <c r="I160" i="5" s="1"/>
  <c r="L157" i="5"/>
  <c r="K157" i="5"/>
  <c r="J157" i="5"/>
  <c r="I157" i="5"/>
  <c r="I156" i="5" s="1"/>
  <c r="I155" i="5" s="1"/>
  <c r="L156" i="5"/>
  <c r="K156" i="5"/>
  <c r="J156" i="5"/>
  <c r="J155" i="5" s="1"/>
  <c r="L155" i="5"/>
  <c r="K155" i="5"/>
  <c r="L153" i="5"/>
  <c r="K153" i="5"/>
  <c r="J153" i="5"/>
  <c r="I153" i="5"/>
  <c r="I152" i="5" s="1"/>
  <c r="L152" i="5"/>
  <c r="K152" i="5"/>
  <c r="J152" i="5"/>
  <c r="L149" i="5"/>
  <c r="L148" i="5" s="1"/>
  <c r="L147" i="5" s="1"/>
  <c r="K149" i="5"/>
  <c r="K148" i="5" s="1"/>
  <c r="K147" i="5" s="1"/>
  <c r="J149" i="5"/>
  <c r="J148" i="5" s="1"/>
  <c r="J147" i="5" s="1"/>
  <c r="I149" i="5"/>
  <c r="I148" i="5"/>
  <c r="I147" i="5" s="1"/>
  <c r="L144" i="5"/>
  <c r="L143" i="5" s="1"/>
  <c r="L142" i="5" s="1"/>
  <c r="L141" i="5" s="1"/>
  <c r="K144" i="5"/>
  <c r="K143" i="5" s="1"/>
  <c r="K142" i="5" s="1"/>
  <c r="K141" i="5" s="1"/>
  <c r="J144" i="5"/>
  <c r="J143" i="5" s="1"/>
  <c r="J142" i="5" s="1"/>
  <c r="J141" i="5" s="1"/>
  <c r="I144" i="5"/>
  <c r="I143" i="5"/>
  <c r="I142" i="5" s="1"/>
  <c r="L139" i="5"/>
  <c r="K139" i="5"/>
  <c r="J139" i="5"/>
  <c r="I139" i="5"/>
  <c r="I138" i="5" s="1"/>
  <c r="I137" i="5" s="1"/>
  <c r="L138" i="5"/>
  <c r="K138" i="5"/>
  <c r="J138" i="5"/>
  <c r="J137" i="5" s="1"/>
  <c r="L137" i="5"/>
  <c r="K137" i="5"/>
  <c r="L135" i="5"/>
  <c r="K135" i="5"/>
  <c r="J135" i="5"/>
  <c r="I135" i="5"/>
  <c r="I134" i="5" s="1"/>
  <c r="I133" i="5" s="1"/>
  <c r="L134" i="5"/>
  <c r="K134" i="5"/>
  <c r="J134" i="5"/>
  <c r="J133" i="5" s="1"/>
  <c r="L133" i="5"/>
  <c r="K133" i="5"/>
  <c r="L131" i="5"/>
  <c r="K131" i="5"/>
  <c r="J131" i="5"/>
  <c r="I131" i="5"/>
  <c r="I130" i="5" s="1"/>
  <c r="I129" i="5" s="1"/>
  <c r="L130" i="5"/>
  <c r="K130" i="5"/>
  <c r="J130" i="5"/>
  <c r="J129" i="5" s="1"/>
  <c r="L129" i="5"/>
  <c r="K129" i="5"/>
  <c r="L127" i="5"/>
  <c r="K127" i="5"/>
  <c r="J127" i="5"/>
  <c r="I127" i="5"/>
  <c r="I126" i="5" s="1"/>
  <c r="I125" i="5" s="1"/>
  <c r="L126" i="5"/>
  <c r="K126" i="5"/>
  <c r="J126" i="5"/>
  <c r="J125" i="5" s="1"/>
  <c r="L125" i="5"/>
  <c r="K125" i="5"/>
  <c r="L123" i="5"/>
  <c r="K123" i="5"/>
  <c r="J123" i="5"/>
  <c r="I123" i="5"/>
  <c r="I122" i="5" s="1"/>
  <c r="I121" i="5" s="1"/>
  <c r="L122" i="5"/>
  <c r="K122" i="5"/>
  <c r="J122" i="5"/>
  <c r="J121" i="5" s="1"/>
  <c r="L121" i="5"/>
  <c r="K121" i="5"/>
  <c r="L118" i="5"/>
  <c r="K118" i="5"/>
  <c r="J118" i="5"/>
  <c r="I118" i="5"/>
  <c r="I117" i="5" s="1"/>
  <c r="I116" i="5" s="1"/>
  <c r="L117" i="5"/>
  <c r="K117" i="5"/>
  <c r="J117" i="5"/>
  <c r="J116" i="5" s="1"/>
  <c r="L116" i="5"/>
  <c r="L115" i="5" s="1"/>
  <c r="K116" i="5"/>
  <c r="K115" i="5" s="1"/>
  <c r="L112" i="5"/>
  <c r="K112" i="5"/>
  <c r="J112" i="5"/>
  <c r="J111" i="5" s="1"/>
  <c r="I112" i="5"/>
  <c r="L111" i="5"/>
  <c r="K111" i="5"/>
  <c r="I111" i="5"/>
  <c r="L108" i="5"/>
  <c r="K108" i="5"/>
  <c r="J108" i="5"/>
  <c r="I108" i="5"/>
  <c r="I107" i="5" s="1"/>
  <c r="I106" i="5" s="1"/>
  <c r="L107" i="5"/>
  <c r="K107" i="5"/>
  <c r="J107" i="5"/>
  <c r="J106" i="5" s="1"/>
  <c r="L106" i="5"/>
  <c r="K106" i="5"/>
  <c r="L103" i="5"/>
  <c r="K103" i="5"/>
  <c r="J103" i="5"/>
  <c r="I103" i="5"/>
  <c r="I102" i="5" s="1"/>
  <c r="I101" i="5" s="1"/>
  <c r="L102" i="5"/>
  <c r="K102" i="5"/>
  <c r="J102" i="5"/>
  <c r="J101" i="5" s="1"/>
  <c r="L101" i="5"/>
  <c r="K101" i="5"/>
  <c r="L98" i="5"/>
  <c r="K98" i="5"/>
  <c r="J98" i="5"/>
  <c r="I98" i="5"/>
  <c r="I97" i="5" s="1"/>
  <c r="I96" i="5" s="1"/>
  <c r="I95" i="5" s="1"/>
  <c r="L97" i="5"/>
  <c r="K97" i="5"/>
  <c r="J97" i="5"/>
  <c r="J96" i="5" s="1"/>
  <c r="J95" i="5" s="1"/>
  <c r="L96" i="5"/>
  <c r="L95" i="5" s="1"/>
  <c r="K96" i="5"/>
  <c r="K95" i="5" s="1"/>
  <c r="L91" i="5"/>
  <c r="K91" i="5"/>
  <c r="J91" i="5"/>
  <c r="J90" i="5" s="1"/>
  <c r="J89" i="5" s="1"/>
  <c r="J88" i="5" s="1"/>
  <c r="I91" i="5"/>
  <c r="L90" i="5"/>
  <c r="L89" i="5" s="1"/>
  <c r="L88" i="5" s="1"/>
  <c r="K90" i="5"/>
  <c r="K89" i="5" s="1"/>
  <c r="K88" i="5" s="1"/>
  <c r="I90" i="5"/>
  <c r="I89" i="5"/>
  <c r="I88" i="5" s="1"/>
  <c r="L86" i="5"/>
  <c r="L85" i="5" s="1"/>
  <c r="L84" i="5" s="1"/>
  <c r="K86" i="5"/>
  <c r="K85" i="5" s="1"/>
  <c r="K84" i="5" s="1"/>
  <c r="J86" i="5"/>
  <c r="J85" i="5" s="1"/>
  <c r="J84" i="5" s="1"/>
  <c r="I86" i="5"/>
  <c r="I85" i="5"/>
  <c r="I84" i="5" s="1"/>
  <c r="L80" i="5"/>
  <c r="L79" i="5" s="1"/>
  <c r="L68" i="5" s="1"/>
  <c r="L67" i="5" s="1"/>
  <c r="K80" i="5"/>
  <c r="K79" i="5" s="1"/>
  <c r="K68" i="5" s="1"/>
  <c r="K67" i="5" s="1"/>
  <c r="J80" i="5"/>
  <c r="J79" i="5" s="1"/>
  <c r="I80" i="5"/>
  <c r="I79" i="5"/>
  <c r="L75" i="5"/>
  <c r="K75" i="5"/>
  <c r="J75" i="5"/>
  <c r="J74" i="5" s="1"/>
  <c r="I75" i="5"/>
  <c r="L74" i="5"/>
  <c r="K74" i="5"/>
  <c r="I74" i="5"/>
  <c r="L70" i="5"/>
  <c r="K70" i="5"/>
  <c r="J70" i="5"/>
  <c r="I70" i="5"/>
  <c r="I69" i="5" s="1"/>
  <c r="I68" i="5" s="1"/>
  <c r="I67" i="5" s="1"/>
  <c r="L69" i="5"/>
  <c r="K69" i="5"/>
  <c r="J69" i="5"/>
  <c r="L50" i="5"/>
  <c r="K50" i="5"/>
  <c r="J50" i="5"/>
  <c r="J49" i="5" s="1"/>
  <c r="J48" i="5" s="1"/>
  <c r="J47" i="5" s="1"/>
  <c r="I50" i="5"/>
  <c r="I49" i="5" s="1"/>
  <c r="I48" i="5" s="1"/>
  <c r="I47" i="5" s="1"/>
  <c r="L49" i="5"/>
  <c r="L48" i="5" s="1"/>
  <c r="L47" i="5" s="1"/>
  <c r="K49" i="5"/>
  <c r="K48" i="5" s="1"/>
  <c r="K47" i="5" s="1"/>
  <c r="L45" i="5"/>
  <c r="L44" i="5" s="1"/>
  <c r="L43" i="5" s="1"/>
  <c r="K45" i="5"/>
  <c r="K44" i="5" s="1"/>
  <c r="K43" i="5" s="1"/>
  <c r="J45" i="5"/>
  <c r="J44" i="5" s="1"/>
  <c r="J43" i="5" s="1"/>
  <c r="I45" i="5"/>
  <c r="I44" i="5"/>
  <c r="I43" i="5" s="1"/>
  <c r="L41" i="5"/>
  <c r="K41" i="5"/>
  <c r="J41" i="5"/>
  <c r="I41" i="5"/>
  <c r="L39" i="5"/>
  <c r="K39" i="5"/>
  <c r="J39" i="5"/>
  <c r="I39" i="5"/>
  <c r="I38" i="5" s="1"/>
  <c r="I37" i="5" s="1"/>
  <c r="L38" i="5"/>
  <c r="K38" i="5"/>
  <c r="J38" i="5"/>
  <c r="J37" i="5" s="1"/>
  <c r="J36" i="5" s="1"/>
  <c r="L37" i="5"/>
  <c r="L36" i="5" s="1"/>
  <c r="L35" i="5" s="1"/>
  <c r="K37" i="5"/>
  <c r="L367" i="4"/>
  <c r="K367" i="4"/>
  <c r="J367" i="4"/>
  <c r="I367" i="4"/>
  <c r="I366" i="4" s="1"/>
  <c r="L366" i="4"/>
  <c r="K366" i="4"/>
  <c r="J366" i="4"/>
  <c r="L364" i="4"/>
  <c r="L363" i="4" s="1"/>
  <c r="K364" i="4"/>
  <c r="K363" i="4" s="1"/>
  <c r="J364" i="4"/>
  <c r="J363" i="4" s="1"/>
  <c r="I364" i="4"/>
  <c r="I363" i="4"/>
  <c r="L361" i="4"/>
  <c r="K361" i="4"/>
  <c r="K360" i="4" s="1"/>
  <c r="J361" i="4"/>
  <c r="J360" i="4" s="1"/>
  <c r="I361" i="4"/>
  <c r="I360" i="4" s="1"/>
  <c r="L360" i="4"/>
  <c r="L357" i="4"/>
  <c r="K357" i="4"/>
  <c r="J357" i="4"/>
  <c r="I357" i="4"/>
  <c r="I356" i="4" s="1"/>
  <c r="L356" i="4"/>
  <c r="K356" i="4"/>
  <c r="J356" i="4"/>
  <c r="L353" i="4"/>
  <c r="L352" i="4" s="1"/>
  <c r="L338" i="4" s="1"/>
  <c r="K353" i="4"/>
  <c r="K352" i="4" s="1"/>
  <c r="J353" i="4"/>
  <c r="J352" i="4" s="1"/>
  <c r="I353" i="4"/>
  <c r="I352" i="4"/>
  <c r="L349" i="4"/>
  <c r="K349" i="4"/>
  <c r="K348" i="4" s="1"/>
  <c r="J349" i="4"/>
  <c r="J348" i="4" s="1"/>
  <c r="I349" i="4"/>
  <c r="I348" i="4" s="1"/>
  <c r="L348" i="4"/>
  <c r="L345" i="4"/>
  <c r="K345" i="4"/>
  <c r="J345" i="4"/>
  <c r="I345" i="4"/>
  <c r="L342" i="4"/>
  <c r="K342" i="4"/>
  <c r="J342" i="4"/>
  <c r="I342" i="4"/>
  <c r="P340" i="4"/>
  <c r="O340" i="4"/>
  <c r="N340" i="4"/>
  <c r="M340" i="4"/>
  <c r="L340" i="4"/>
  <c r="K340" i="4"/>
  <c r="J340" i="4"/>
  <c r="I340" i="4"/>
  <c r="I339" i="4" s="1"/>
  <c r="L339" i="4"/>
  <c r="K339" i="4"/>
  <c r="J339" i="4"/>
  <c r="L335" i="4"/>
  <c r="K335" i="4"/>
  <c r="J335" i="4"/>
  <c r="I335" i="4"/>
  <c r="I334" i="4" s="1"/>
  <c r="L334" i="4"/>
  <c r="K334" i="4"/>
  <c r="J334" i="4"/>
  <c r="L332" i="4"/>
  <c r="L331" i="4" s="1"/>
  <c r="K332" i="4"/>
  <c r="K331" i="4" s="1"/>
  <c r="J332" i="4"/>
  <c r="J331" i="4" s="1"/>
  <c r="I332" i="4"/>
  <c r="I331" i="4"/>
  <c r="L329" i="4"/>
  <c r="K329" i="4"/>
  <c r="K328" i="4" s="1"/>
  <c r="J329" i="4"/>
  <c r="J328" i="4" s="1"/>
  <c r="I329" i="4"/>
  <c r="I328" i="4" s="1"/>
  <c r="L328" i="4"/>
  <c r="L325" i="4"/>
  <c r="K325" i="4"/>
  <c r="J325" i="4"/>
  <c r="I325" i="4"/>
  <c r="I324" i="4" s="1"/>
  <c r="L324" i="4"/>
  <c r="K324" i="4"/>
  <c r="J324" i="4"/>
  <c r="L321" i="4"/>
  <c r="L320" i="4" s="1"/>
  <c r="K321" i="4"/>
  <c r="K320" i="4" s="1"/>
  <c r="J321" i="4"/>
  <c r="J320" i="4" s="1"/>
  <c r="I321" i="4"/>
  <c r="I320" i="4"/>
  <c r="L317" i="4"/>
  <c r="K317" i="4"/>
  <c r="K316" i="4" s="1"/>
  <c r="J317" i="4"/>
  <c r="J316" i="4" s="1"/>
  <c r="I317" i="4"/>
  <c r="L316" i="4"/>
  <c r="I316" i="4"/>
  <c r="L313" i="4"/>
  <c r="K313" i="4"/>
  <c r="J313" i="4"/>
  <c r="I313" i="4"/>
  <c r="L310" i="4"/>
  <c r="K310" i="4"/>
  <c r="J310" i="4"/>
  <c r="I310" i="4"/>
  <c r="L308" i="4"/>
  <c r="L307" i="4" s="1"/>
  <c r="L306" i="4" s="1"/>
  <c r="L305" i="4" s="1"/>
  <c r="K308" i="4"/>
  <c r="K307" i="4" s="1"/>
  <c r="J308" i="4"/>
  <c r="J307" i="4" s="1"/>
  <c r="I308" i="4"/>
  <c r="I307" i="4"/>
  <c r="L302" i="4"/>
  <c r="K302" i="4"/>
  <c r="J302" i="4"/>
  <c r="I302" i="4"/>
  <c r="I301" i="4" s="1"/>
  <c r="L301" i="4"/>
  <c r="K301" i="4"/>
  <c r="J301" i="4"/>
  <c r="L299" i="4"/>
  <c r="L298" i="4" s="1"/>
  <c r="K299" i="4"/>
  <c r="K298" i="4" s="1"/>
  <c r="J299" i="4"/>
  <c r="J298" i="4" s="1"/>
  <c r="I299" i="4"/>
  <c r="I298" i="4"/>
  <c r="L296" i="4"/>
  <c r="K296" i="4"/>
  <c r="K295" i="4" s="1"/>
  <c r="J296" i="4"/>
  <c r="J295" i="4" s="1"/>
  <c r="I296" i="4"/>
  <c r="I295" i="4" s="1"/>
  <c r="L295" i="4"/>
  <c r="L292" i="4"/>
  <c r="K292" i="4"/>
  <c r="J292" i="4"/>
  <c r="I292" i="4"/>
  <c r="I291" i="4" s="1"/>
  <c r="L291" i="4"/>
  <c r="K291" i="4"/>
  <c r="J291" i="4"/>
  <c r="L288" i="4"/>
  <c r="L287" i="4" s="1"/>
  <c r="K288" i="4"/>
  <c r="K287" i="4" s="1"/>
  <c r="J288" i="4"/>
  <c r="J287" i="4" s="1"/>
  <c r="I288" i="4"/>
  <c r="I287" i="4"/>
  <c r="L284" i="4"/>
  <c r="K284" i="4"/>
  <c r="K283" i="4" s="1"/>
  <c r="J284" i="4"/>
  <c r="J283" i="4" s="1"/>
  <c r="I284" i="4"/>
  <c r="L283" i="4"/>
  <c r="I283" i="4"/>
  <c r="L280" i="4"/>
  <c r="K280" i="4"/>
  <c r="J280" i="4"/>
  <c r="I280" i="4"/>
  <c r="L277" i="4"/>
  <c r="K277" i="4"/>
  <c r="J277" i="4"/>
  <c r="I277" i="4"/>
  <c r="L275" i="4"/>
  <c r="L274" i="4" s="1"/>
  <c r="L273" i="4" s="1"/>
  <c r="K275" i="4"/>
  <c r="K274" i="4" s="1"/>
  <c r="J275" i="4"/>
  <c r="J274" i="4" s="1"/>
  <c r="I275" i="4"/>
  <c r="I274" i="4"/>
  <c r="L270" i="4"/>
  <c r="L269" i="4" s="1"/>
  <c r="K270" i="4"/>
  <c r="K269" i="4" s="1"/>
  <c r="J270" i="4"/>
  <c r="J269" i="4" s="1"/>
  <c r="I270" i="4"/>
  <c r="I269" i="4"/>
  <c r="L267" i="4"/>
  <c r="K267" i="4"/>
  <c r="K266" i="4" s="1"/>
  <c r="J267" i="4"/>
  <c r="J266" i="4" s="1"/>
  <c r="I267" i="4"/>
  <c r="L266" i="4"/>
  <c r="I266" i="4"/>
  <c r="L264" i="4"/>
  <c r="K264" i="4"/>
  <c r="J264" i="4"/>
  <c r="I264" i="4"/>
  <c r="I263" i="4" s="1"/>
  <c r="L263" i="4"/>
  <c r="K263" i="4"/>
  <c r="J263" i="4"/>
  <c r="L260" i="4"/>
  <c r="L259" i="4" s="1"/>
  <c r="K260" i="4"/>
  <c r="K259" i="4" s="1"/>
  <c r="J260" i="4"/>
  <c r="J259" i="4" s="1"/>
  <c r="I260" i="4"/>
  <c r="I259" i="4"/>
  <c r="L256" i="4"/>
  <c r="K256" i="4"/>
  <c r="K255" i="4" s="1"/>
  <c r="J256" i="4"/>
  <c r="J255" i="4" s="1"/>
  <c r="I256" i="4"/>
  <c r="L255" i="4"/>
  <c r="I255" i="4"/>
  <c r="L252" i="4"/>
  <c r="K252" i="4"/>
  <c r="J252" i="4"/>
  <c r="I252" i="4"/>
  <c r="I251" i="4" s="1"/>
  <c r="L251" i="4"/>
  <c r="K251" i="4"/>
  <c r="J251" i="4"/>
  <c r="L248" i="4"/>
  <c r="K248" i="4"/>
  <c r="J248" i="4"/>
  <c r="I248" i="4"/>
  <c r="L245" i="4"/>
  <c r="K245" i="4"/>
  <c r="J245" i="4"/>
  <c r="I245" i="4"/>
  <c r="L243" i="4"/>
  <c r="K243" i="4"/>
  <c r="K242" i="4" s="1"/>
  <c r="J243" i="4"/>
  <c r="J242" i="4" s="1"/>
  <c r="I243" i="4"/>
  <c r="L242" i="4"/>
  <c r="I242" i="4"/>
  <c r="L236" i="4"/>
  <c r="L235" i="4" s="1"/>
  <c r="L234" i="4" s="1"/>
  <c r="K236" i="4"/>
  <c r="K235" i="4" s="1"/>
  <c r="K234" i="4" s="1"/>
  <c r="J236" i="4"/>
  <c r="J235" i="4" s="1"/>
  <c r="J234" i="4" s="1"/>
  <c r="I236" i="4"/>
  <c r="I235" i="4"/>
  <c r="I234" i="4" s="1"/>
  <c r="L232" i="4"/>
  <c r="L231" i="4" s="1"/>
  <c r="L230" i="4" s="1"/>
  <c r="K232" i="4"/>
  <c r="K231" i="4" s="1"/>
  <c r="K230" i="4" s="1"/>
  <c r="J232" i="4"/>
  <c r="J231" i="4" s="1"/>
  <c r="J230" i="4" s="1"/>
  <c r="I232" i="4"/>
  <c r="I231" i="4"/>
  <c r="I230" i="4" s="1"/>
  <c r="P223" i="4"/>
  <c r="O223" i="4"/>
  <c r="N223" i="4"/>
  <c r="M223" i="4"/>
  <c r="L223" i="4"/>
  <c r="K223" i="4"/>
  <c r="J223" i="4"/>
  <c r="I223" i="4"/>
  <c r="I222" i="4" s="1"/>
  <c r="L222" i="4"/>
  <c r="K222" i="4"/>
  <c r="J222" i="4"/>
  <c r="L220" i="4"/>
  <c r="L219" i="4" s="1"/>
  <c r="L218" i="4" s="1"/>
  <c r="K220" i="4"/>
  <c r="K219" i="4" s="1"/>
  <c r="K218" i="4" s="1"/>
  <c r="J220" i="4"/>
  <c r="J219" i="4" s="1"/>
  <c r="J218" i="4" s="1"/>
  <c r="I220" i="4"/>
  <c r="I219" i="4"/>
  <c r="L213" i="4"/>
  <c r="L212" i="4" s="1"/>
  <c r="L211" i="4" s="1"/>
  <c r="K213" i="4"/>
  <c r="K212" i="4" s="1"/>
  <c r="K211" i="4" s="1"/>
  <c r="J213" i="4"/>
  <c r="J212" i="4" s="1"/>
  <c r="J211" i="4" s="1"/>
  <c r="I213" i="4"/>
  <c r="I212" i="4"/>
  <c r="I211" i="4" s="1"/>
  <c r="L209" i="4"/>
  <c r="L208" i="4" s="1"/>
  <c r="K209" i="4"/>
  <c r="K208" i="4" s="1"/>
  <c r="J209" i="4"/>
  <c r="J208" i="4" s="1"/>
  <c r="I209" i="4"/>
  <c r="I208" i="4"/>
  <c r="L204" i="4"/>
  <c r="K204" i="4"/>
  <c r="K203" i="4" s="1"/>
  <c r="J204" i="4"/>
  <c r="J203" i="4" s="1"/>
  <c r="I204" i="4"/>
  <c r="L203" i="4"/>
  <c r="I203" i="4"/>
  <c r="L198" i="4"/>
  <c r="K198" i="4"/>
  <c r="J198" i="4"/>
  <c r="I198" i="4"/>
  <c r="I197" i="4" s="1"/>
  <c r="L197" i="4"/>
  <c r="K197" i="4"/>
  <c r="J197" i="4"/>
  <c r="L193" i="4"/>
  <c r="L192" i="4" s="1"/>
  <c r="K193" i="4"/>
  <c r="K192" i="4" s="1"/>
  <c r="J193" i="4"/>
  <c r="J192" i="4" s="1"/>
  <c r="I193" i="4"/>
  <c r="I192" i="4"/>
  <c r="I188" i="4" s="1"/>
  <c r="L190" i="4"/>
  <c r="K190" i="4"/>
  <c r="K189" i="4" s="1"/>
  <c r="J190" i="4"/>
  <c r="J189" i="4" s="1"/>
  <c r="I190" i="4"/>
  <c r="L189" i="4"/>
  <c r="I189" i="4"/>
  <c r="L182" i="4"/>
  <c r="K182" i="4"/>
  <c r="J182" i="4"/>
  <c r="I182" i="4"/>
  <c r="I181" i="4" s="1"/>
  <c r="L181" i="4"/>
  <c r="K181" i="4"/>
  <c r="J181" i="4"/>
  <c r="L177" i="4"/>
  <c r="L176" i="4" s="1"/>
  <c r="L175" i="4" s="1"/>
  <c r="K177" i="4"/>
  <c r="K176" i="4" s="1"/>
  <c r="K175" i="4" s="1"/>
  <c r="J177" i="4"/>
  <c r="J176" i="4" s="1"/>
  <c r="J175" i="4" s="1"/>
  <c r="I177" i="4"/>
  <c r="I176" i="4"/>
  <c r="I175" i="4" s="1"/>
  <c r="L173" i="4"/>
  <c r="L172" i="4" s="1"/>
  <c r="L171" i="4" s="1"/>
  <c r="L170" i="4" s="1"/>
  <c r="K173" i="4"/>
  <c r="K172" i="4" s="1"/>
  <c r="K171" i="4" s="1"/>
  <c r="K170" i="4" s="1"/>
  <c r="J173" i="4"/>
  <c r="J172" i="4" s="1"/>
  <c r="J171" i="4" s="1"/>
  <c r="J170" i="4" s="1"/>
  <c r="I173" i="4"/>
  <c r="I172" i="4"/>
  <c r="I171" i="4" s="1"/>
  <c r="I170" i="4" s="1"/>
  <c r="L168" i="4"/>
  <c r="K168" i="4"/>
  <c r="J168" i="4"/>
  <c r="I168" i="4"/>
  <c r="I167" i="4" s="1"/>
  <c r="L167" i="4"/>
  <c r="K167" i="4"/>
  <c r="J167" i="4"/>
  <c r="L163" i="4"/>
  <c r="L162" i="4" s="1"/>
  <c r="L161" i="4" s="1"/>
  <c r="L160" i="4" s="1"/>
  <c r="K163" i="4"/>
  <c r="K162" i="4" s="1"/>
  <c r="K161" i="4" s="1"/>
  <c r="K160" i="4" s="1"/>
  <c r="J163" i="4"/>
  <c r="J162" i="4" s="1"/>
  <c r="J161" i="4" s="1"/>
  <c r="J160" i="4" s="1"/>
  <c r="I163" i="4"/>
  <c r="I162" i="4"/>
  <c r="I161" i="4" s="1"/>
  <c r="I160" i="4" s="1"/>
  <c r="L157" i="4"/>
  <c r="K157" i="4"/>
  <c r="J157" i="4"/>
  <c r="I157" i="4"/>
  <c r="I156" i="4" s="1"/>
  <c r="I155" i="4" s="1"/>
  <c r="L156" i="4"/>
  <c r="K156" i="4"/>
  <c r="K155" i="4" s="1"/>
  <c r="J156" i="4"/>
  <c r="J155" i="4" s="1"/>
  <c r="L155" i="4"/>
  <c r="L153" i="4"/>
  <c r="K153" i="4"/>
  <c r="J153" i="4"/>
  <c r="I153" i="4"/>
  <c r="I152" i="4" s="1"/>
  <c r="L152" i="4"/>
  <c r="K152" i="4"/>
  <c r="J152" i="4"/>
  <c r="L149" i="4"/>
  <c r="L148" i="4" s="1"/>
  <c r="L147" i="4" s="1"/>
  <c r="K149" i="4"/>
  <c r="K148" i="4" s="1"/>
  <c r="K147" i="4" s="1"/>
  <c r="J149" i="4"/>
  <c r="J148" i="4" s="1"/>
  <c r="J147" i="4" s="1"/>
  <c r="I149" i="4"/>
  <c r="I148" i="4"/>
  <c r="I147" i="4" s="1"/>
  <c r="L144" i="4"/>
  <c r="L143" i="4" s="1"/>
  <c r="L142" i="4" s="1"/>
  <c r="L141" i="4" s="1"/>
  <c r="K144" i="4"/>
  <c r="K143" i="4" s="1"/>
  <c r="K142" i="4" s="1"/>
  <c r="K141" i="4" s="1"/>
  <c r="J144" i="4"/>
  <c r="J143" i="4" s="1"/>
  <c r="J142" i="4" s="1"/>
  <c r="I144" i="4"/>
  <c r="I143" i="4"/>
  <c r="I142" i="4" s="1"/>
  <c r="I141" i="4" s="1"/>
  <c r="L139" i="4"/>
  <c r="K139" i="4"/>
  <c r="J139" i="4"/>
  <c r="I139" i="4"/>
  <c r="I138" i="4" s="1"/>
  <c r="I137" i="4" s="1"/>
  <c r="L138" i="4"/>
  <c r="K138" i="4"/>
  <c r="K137" i="4" s="1"/>
  <c r="J138" i="4"/>
  <c r="J137" i="4" s="1"/>
  <c r="L137" i="4"/>
  <c r="L135" i="4"/>
  <c r="K135" i="4"/>
  <c r="J135" i="4"/>
  <c r="I135" i="4"/>
  <c r="I134" i="4" s="1"/>
  <c r="I133" i="4" s="1"/>
  <c r="L134" i="4"/>
  <c r="K134" i="4"/>
  <c r="K133" i="4" s="1"/>
  <c r="J134" i="4"/>
  <c r="J133" i="4" s="1"/>
  <c r="L133" i="4"/>
  <c r="L131" i="4"/>
  <c r="K131" i="4"/>
  <c r="J131" i="4"/>
  <c r="I131" i="4"/>
  <c r="I130" i="4" s="1"/>
  <c r="I129" i="4" s="1"/>
  <c r="L130" i="4"/>
  <c r="K130" i="4"/>
  <c r="K129" i="4" s="1"/>
  <c r="J130" i="4"/>
  <c r="J129" i="4" s="1"/>
  <c r="L129" i="4"/>
  <c r="L127" i="4"/>
  <c r="K127" i="4"/>
  <c r="J127" i="4"/>
  <c r="I127" i="4"/>
  <c r="I126" i="4" s="1"/>
  <c r="I125" i="4" s="1"/>
  <c r="L126" i="4"/>
  <c r="K126" i="4"/>
  <c r="K125" i="4" s="1"/>
  <c r="J126" i="4"/>
  <c r="J125" i="4" s="1"/>
  <c r="L125" i="4"/>
  <c r="L123" i="4"/>
  <c r="K123" i="4"/>
  <c r="J123" i="4"/>
  <c r="I123" i="4"/>
  <c r="I122" i="4" s="1"/>
  <c r="I121" i="4" s="1"/>
  <c r="L122" i="4"/>
  <c r="K122" i="4"/>
  <c r="K121" i="4" s="1"/>
  <c r="J122" i="4"/>
  <c r="J121" i="4" s="1"/>
  <c r="L121" i="4"/>
  <c r="L118" i="4"/>
  <c r="K118" i="4"/>
  <c r="J118" i="4"/>
  <c r="I118" i="4"/>
  <c r="I117" i="4" s="1"/>
  <c r="I116" i="4" s="1"/>
  <c r="L117" i="4"/>
  <c r="K117" i="4"/>
  <c r="K116" i="4" s="1"/>
  <c r="J117" i="4"/>
  <c r="J116" i="4" s="1"/>
  <c r="J115" i="4" s="1"/>
  <c r="L116" i="4"/>
  <c r="L115" i="4" s="1"/>
  <c r="L112" i="4"/>
  <c r="K112" i="4"/>
  <c r="K111" i="4" s="1"/>
  <c r="J112" i="4"/>
  <c r="J111" i="4" s="1"/>
  <c r="I112" i="4"/>
  <c r="L111" i="4"/>
  <c r="I111" i="4"/>
  <c r="L108" i="4"/>
  <c r="K108" i="4"/>
  <c r="J108" i="4"/>
  <c r="I108" i="4"/>
  <c r="I107" i="4" s="1"/>
  <c r="I106" i="4" s="1"/>
  <c r="L107" i="4"/>
  <c r="K107" i="4"/>
  <c r="K106" i="4" s="1"/>
  <c r="J107" i="4"/>
  <c r="J106" i="4" s="1"/>
  <c r="L106" i="4"/>
  <c r="L103" i="4"/>
  <c r="K103" i="4"/>
  <c r="J103" i="4"/>
  <c r="I103" i="4"/>
  <c r="I102" i="4" s="1"/>
  <c r="I101" i="4" s="1"/>
  <c r="L102" i="4"/>
  <c r="K102" i="4"/>
  <c r="K101" i="4" s="1"/>
  <c r="J102" i="4"/>
  <c r="J101" i="4" s="1"/>
  <c r="L101" i="4"/>
  <c r="L98" i="4"/>
  <c r="K98" i="4"/>
  <c r="J98" i="4"/>
  <c r="I98" i="4"/>
  <c r="I97" i="4" s="1"/>
  <c r="I96" i="4" s="1"/>
  <c r="L97" i="4"/>
  <c r="K97" i="4"/>
  <c r="K96" i="4" s="1"/>
  <c r="J97" i="4"/>
  <c r="J96" i="4" s="1"/>
  <c r="L96" i="4"/>
  <c r="L95" i="4" s="1"/>
  <c r="L91" i="4"/>
  <c r="K91" i="4"/>
  <c r="K90" i="4" s="1"/>
  <c r="K89" i="4" s="1"/>
  <c r="K88" i="4" s="1"/>
  <c r="J91" i="4"/>
  <c r="J90" i="4" s="1"/>
  <c r="J89" i="4" s="1"/>
  <c r="J88" i="4" s="1"/>
  <c r="I91" i="4"/>
  <c r="L90" i="4"/>
  <c r="L89" i="4" s="1"/>
  <c r="L88" i="4" s="1"/>
  <c r="I90" i="4"/>
  <c r="I89" i="4"/>
  <c r="I88" i="4" s="1"/>
  <c r="L86" i="4"/>
  <c r="L85" i="4" s="1"/>
  <c r="L84" i="4" s="1"/>
  <c r="K86" i="4"/>
  <c r="K85" i="4" s="1"/>
  <c r="K84" i="4" s="1"/>
  <c r="J86" i="4"/>
  <c r="J85" i="4" s="1"/>
  <c r="J84" i="4" s="1"/>
  <c r="I86" i="4"/>
  <c r="I85" i="4"/>
  <c r="I84" i="4" s="1"/>
  <c r="L80" i="4"/>
  <c r="L79" i="4" s="1"/>
  <c r="L68" i="4" s="1"/>
  <c r="L67" i="4" s="1"/>
  <c r="K80" i="4"/>
  <c r="K79" i="4" s="1"/>
  <c r="J80" i="4"/>
  <c r="J79" i="4" s="1"/>
  <c r="I80" i="4"/>
  <c r="I79" i="4"/>
  <c r="L75" i="4"/>
  <c r="K75" i="4"/>
  <c r="K74" i="4" s="1"/>
  <c r="J75" i="4"/>
  <c r="J74" i="4" s="1"/>
  <c r="I75" i="4"/>
  <c r="L74" i="4"/>
  <c r="I74" i="4"/>
  <c r="L70" i="4"/>
  <c r="K70" i="4"/>
  <c r="J70" i="4"/>
  <c r="I70" i="4"/>
  <c r="I69" i="4" s="1"/>
  <c r="I68" i="4" s="1"/>
  <c r="I67" i="4" s="1"/>
  <c r="L69" i="4"/>
  <c r="K69" i="4"/>
  <c r="K68" i="4" s="1"/>
  <c r="K67" i="4" s="1"/>
  <c r="J69" i="4"/>
  <c r="J68" i="4" s="1"/>
  <c r="J67" i="4" s="1"/>
  <c r="L50" i="4"/>
  <c r="K50" i="4"/>
  <c r="K49" i="4" s="1"/>
  <c r="K48" i="4" s="1"/>
  <c r="K47" i="4" s="1"/>
  <c r="J50" i="4"/>
  <c r="J49" i="4" s="1"/>
  <c r="J48" i="4" s="1"/>
  <c r="J47" i="4" s="1"/>
  <c r="I50" i="4"/>
  <c r="L49" i="4"/>
  <c r="L48" i="4" s="1"/>
  <c r="L47" i="4" s="1"/>
  <c r="I49" i="4"/>
  <c r="I48" i="4"/>
  <c r="I47" i="4" s="1"/>
  <c r="L45" i="4"/>
  <c r="L44" i="4" s="1"/>
  <c r="L43" i="4" s="1"/>
  <c r="K45" i="4"/>
  <c r="K44" i="4" s="1"/>
  <c r="K43" i="4" s="1"/>
  <c r="J45" i="4"/>
  <c r="J44" i="4" s="1"/>
  <c r="J43" i="4" s="1"/>
  <c r="I45" i="4"/>
  <c r="I44" i="4"/>
  <c r="I43" i="4" s="1"/>
  <c r="L41" i="4"/>
  <c r="K41" i="4"/>
  <c r="J41" i="4"/>
  <c r="I41" i="4"/>
  <c r="L39" i="4"/>
  <c r="K39" i="4"/>
  <c r="J39" i="4"/>
  <c r="I39" i="4"/>
  <c r="I38" i="4" s="1"/>
  <c r="I37" i="4" s="1"/>
  <c r="L38" i="4"/>
  <c r="K38" i="4"/>
  <c r="K37" i="4" s="1"/>
  <c r="K36" i="4" s="1"/>
  <c r="J38" i="4"/>
  <c r="J37" i="4" s="1"/>
  <c r="J36" i="4" s="1"/>
  <c r="L37" i="4"/>
  <c r="L36" i="4" s="1"/>
  <c r="L35" i="4" s="1"/>
  <c r="L367" i="3"/>
  <c r="K367" i="3"/>
  <c r="J367" i="3"/>
  <c r="I367" i="3"/>
  <c r="I366" i="3" s="1"/>
  <c r="L366" i="3"/>
  <c r="K366" i="3"/>
  <c r="J366" i="3"/>
  <c r="L364" i="3"/>
  <c r="L363" i="3" s="1"/>
  <c r="K364" i="3"/>
  <c r="K363" i="3" s="1"/>
  <c r="J364" i="3"/>
  <c r="J363" i="3" s="1"/>
  <c r="I364" i="3"/>
  <c r="I363" i="3"/>
  <c r="L361" i="3"/>
  <c r="K361" i="3"/>
  <c r="K360" i="3" s="1"/>
  <c r="J361" i="3"/>
  <c r="J360" i="3" s="1"/>
  <c r="I361" i="3"/>
  <c r="L360" i="3"/>
  <c r="I360" i="3"/>
  <c r="L357" i="3"/>
  <c r="K357" i="3"/>
  <c r="J357" i="3"/>
  <c r="I357" i="3"/>
  <c r="I356" i="3" s="1"/>
  <c r="L356" i="3"/>
  <c r="K356" i="3"/>
  <c r="J356" i="3"/>
  <c r="L353" i="3"/>
  <c r="L352" i="3" s="1"/>
  <c r="L338" i="3" s="1"/>
  <c r="K353" i="3"/>
  <c r="K352" i="3" s="1"/>
  <c r="J353" i="3"/>
  <c r="J352" i="3" s="1"/>
  <c r="I353" i="3"/>
  <c r="I352" i="3"/>
  <c r="L349" i="3"/>
  <c r="K349" i="3"/>
  <c r="K348" i="3" s="1"/>
  <c r="J349" i="3"/>
  <c r="J348" i="3" s="1"/>
  <c r="I349" i="3"/>
  <c r="L348" i="3"/>
  <c r="I348" i="3"/>
  <c r="L345" i="3"/>
  <c r="K345" i="3"/>
  <c r="J345" i="3"/>
  <c r="I345" i="3"/>
  <c r="L342" i="3"/>
  <c r="K342" i="3"/>
  <c r="J342" i="3"/>
  <c r="I342" i="3"/>
  <c r="P340" i="3"/>
  <c r="O340" i="3"/>
  <c r="N340" i="3"/>
  <c r="M340" i="3"/>
  <c r="L340" i="3"/>
  <c r="K340" i="3"/>
  <c r="J340" i="3"/>
  <c r="I340" i="3"/>
  <c r="I339" i="3" s="1"/>
  <c r="L339" i="3"/>
  <c r="K339" i="3"/>
  <c r="J339" i="3"/>
  <c r="L335" i="3"/>
  <c r="K335" i="3"/>
  <c r="J335" i="3"/>
  <c r="I335" i="3"/>
  <c r="I334" i="3" s="1"/>
  <c r="L334" i="3"/>
  <c r="K334" i="3"/>
  <c r="J334" i="3"/>
  <c r="L332" i="3"/>
  <c r="L331" i="3" s="1"/>
  <c r="K332" i="3"/>
  <c r="K331" i="3" s="1"/>
  <c r="J332" i="3"/>
  <c r="J331" i="3" s="1"/>
  <c r="I332" i="3"/>
  <c r="I331" i="3"/>
  <c r="L329" i="3"/>
  <c r="K329" i="3"/>
  <c r="K328" i="3" s="1"/>
  <c r="J329" i="3"/>
  <c r="J328" i="3" s="1"/>
  <c r="I329" i="3"/>
  <c r="L328" i="3"/>
  <c r="I328" i="3"/>
  <c r="L325" i="3"/>
  <c r="K325" i="3"/>
  <c r="J325" i="3"/>
  <c r="I325" i="3"/>
  <c r="I324" i="3" s="1"/>
  <c r="L324" i="3"/>
  <c r="K324" i="3"/>
  <c r="J324" i="3"/>
  <c r="L321" i="3"/>
  <c r="L320" i="3" s="1"/>
  <c r="K321" i="3"/>
  <c r="K320" i="3" s="1"/>
  <c r="J321" i="3"/>
  <c r="J320" i="3" s="1"/>
  <c r="I321" i="3"/>
  <c r="I320" i="3"/>
  <c r="L317" i="3"/>
  <c r="K317" i="3"/>
  <c r="K316" i="3" s="1"/>
  <c r="J317" i="3"/>
  <c r="J316" i="3" s="1"/>
  <c r="I317" i="3"/>
  <c r="I316" i="3" s="1"/>
  <c r="L316" i="3"/>
  <c r="L313" i="3"/>
  <c r="K313" i="3"/>
  <c r="J313" i="3"/>
  <c r="I313" i="3"/>
  <c r="I307" i="3" s="1"/>
  <c r="L310" i="3"/>
  <c r="K310" i="3"/>
  <c r="J310" i="3"/>
  <c r="I310" i="3"/>
  <c r="L308" i="3"/>
  <c r="L307" i="3" s="1"/>
  <c r="L306" i="3" s="1"/>
  <c r="L305" i="3" s="1"/>
  <c r="K308" i="3"/>
  <c r="K307" i="3" s="1"/>
  <c r="J308" i="3"/>
  <c r="J307" i="3" s="1"/>
  <c r="I308" i="3"/>
  <c r="L302" i="3"/>
  <c r="K302" i="3"/>
  <c r="J302" i="3"/>
  <c r="I302" i="3"/>
  <c r="I301" i="3" s="1"/>
  <c r="L301" i="3"/>
  <c r="K301" i="3"/>
  <c r="J301" i="3"/>
  <c r="L299" i="3"/>
  <c r="L298" i="3" s="1"/>
  <c r="K299" i="3"/>
  <c r="K298" i="3" s="1"/>
  <c r="J299" i="3"/>
  <c r="J298" i="3" s="1"/>
  <c r="I299" i="3"/>
  <c r="I298" i="3"/>
  <c r="L296" i="3"/>
  <c r="K296" i="3"/>
  <c r="K295" i="3" s="1"/>
  <c r="J296" i="3"/>
  <c r="J295" i="3" s="1"/>
  <c r="I296" i="3"/>
  <c r="L295" i="3"/>
  <c r="I295" i="3"/>
  <c r="L292" i="3"/>
  <c r="K292" i="3"/>
  <c r="J292" i="3"/>
  <c r="I292" i="3"/>
  <c r="I291" i="3" s="1"/>
  <c r="L291" i="3"/>
  <c r="K291" i="3"/>
  <c r="J291" i="3"/>
  <c r="L288" i="3"/>
  <c r="L287" i="3" s="1"/>
  <c r="K288" i="3"/>
  <c r="K287" i="3" s="1"/>
  <c r="J288" i="3"/>
  <c r="J287" i="3" s="1"/>
  <c r="I288" i="3"/>
  <c r="I287" i="3"/>
  <c r="L284" i="3"/>
  <c r="K284" i="3"/>
  <c r="K283" i="3" s="1"/>
  <c r="J284" i="3"/>
  <c r="J283" i="3" s="1"/>
  <c r="I284" i="3"/>
  <c r="L283" i="3"/>
  <c r="I283" i="3"/>
  <c r="L280" i="3"/>
  <c r="K280" i="3"/>
  <c r="J280" i="3"/>
  <c r="I280" i="3"/>
  <c r="L277" i="3"/>
  <c r="K277" i="3"/>
  <c r="J277" i="3"/>
  <c r="I277" i="3"/>
  <c r="L275" i="3"/>
  <c r="L274" i="3" s="1"/>
  <c r="L273" i="3" s="1"/>
  <c r="K275" i="3"/>
  <c r="K274" i="3" s="1"/>
  <c r="J275" i="3"/>
  <c r="J274" i="3" s="1"/>
  <c r="I275" i="3"/>
  <c r="I274" i="3"/>
  <c r="L270" i="3"/>
  <c r="L269" i="3" s="1"/>
  <c r="K270" i="3"/>
  <c r="K269" i="3" s="1"/>
  <c r="J270" i="3"/>
  <c r="J269" i="3" s="1"/>
  <c r="I270" i="3"/>
  <c r="I269" i="3"/>
  <c r="L267" i="3"/>
  <c r="K267" i="3"/>
  <c r="K266" i="3" s="1"/>
  <c r="J267" i="3"/>
  <c r="J266" i="3" s="1"/>
  <c r="I267" i="3"/>
  <c r="L266" i="3"/>
  <c r="I266" i="3"/>
  <c r="L264" i="3"/>
  <c r="K264" i="3"/>
  <c r="J264" i="3"/>
  <c r="I264" i="3"/>
  <c r="I263" i="3" s="1"/>
  <c r="L263" i="3"/>
  <c r="K263" i="3"/>
  <c r="J263" i="3"/>
  <c r="L260" i="3"/>
  <c r="L259" i="3" s="1"/>
  <c r="K260" i="3"/>
  <c r="K259" i="3" s="1"/>
  <c r="J260" i="3"/>
  <c r="J259" i="3" s="1"/>
  <c r="I260" i="3"/>
  <c r="I259" i="3"/>
  <c r="L256" i="3"/>
  <c r="K256" i="3"/>
  <c r="K255" i="3" s="1"/>
  <c r="J256" i="3"/>
  <c r="J255" i="3" s="1"/>
  <c r="I256" i="3"/>
  <c r="L255" i="3"/>
  <c r="I255" i="3"/>
  <c r="L252" i="3"/>
  <c r="K252" i="3"/>
  <c r="J252" i="3"/>
  <c r="I252" i="3"/>
  <c r="I251" i="3" s="1"/>
  <c r="L251" i="3"/>
  <c r="K251" i="3"/>
  <c r="J251" i="3"/>
  <c r="L248" i="3"/>
  <c r="K248" i="3"/>
  <c r="J248" i="3"/>
  <c r="I248" i="3"/>
  <c r="L245" i="3"/>
  <c r="K245" i="3"/>
  <c r="J245" i="3"/>
  <c r="I245" i="3"/>
  <c r="L243" i="3"/>
  <c r="K243" i="3"/>
  <c r="K242" i="3" s="1"/>
  <c r="J243" i="3"/>
  <c r="J242" i="3" s="1"/>
  <c r="I243" i="3"/>
  <c r="L242" i="3"/>
  <c r="I242" i="3"/>
  <c r="L236" i="3"/>
  <c r="L235" i="3" s="1"/>
  <c r="L234" i="3" s="1"/>
  <c r="K236" i="3"/>
  <c r="K235" i="3" s="1"/>
  <c r="K234" i="3" s="1"/>
  <c r="J236" i="3"/>
  <c r="J235" i="3" s="1"/>
  <c r="J234" i="3" s="1"/>
  <c r="I236" i="3"/>
  <c r="I235" i="3"/>
  <c r="I234" i="3" s="1"/>
  <c r="L232" i="3"/>
  <c r="L231" i="3" s="1"/>
  <c r="L230" i="3" s="1"/>
  <c r="K232" i="3"/>
  <c r="K231" i="3" s="1"/>
  <c r="K230" i="3" s="1"/>
  <c r="J232" i="3"/>
  <c r="J231" i="3" s="1"/>
  <c r="J230" i="3" s="1"/>
  <c r="I232" i="3"/>
  <c r="I231" i="3"/>
  <c r="I230" i="3" s="1"/>
  <c r="P223" i="3"/>
  <c r="O223" i="3"/>
  <c r="N223" i="3"/>
  <c r="M223" i="3"/>
  <c r="L223" i="3"/>
  <c r="K223" i="3"/>
  <c r="J223" i="3"/>
  <c r="I223" i="3"/>
  <c r="I222" i="3" s="1"/>
  <c r="L222" i="3"/>
  <c r="K222" i="3"/>
  <c r="J222" i="3"/>
  <c r="L220" i="3"/>
  <c r="L219" i="3" s="1"/>
  <c r="L218" i="3" s="1"/>
  <c r="K220" i="3"/>
  <c r="K219" i="3" s="1"/>
  <c r="K218" i="3" s="1"/>
  <c r="J220" i="3"/>
  <c r="J219" i="3" s="1"/>
  <c r="J218" i="3" s="1"/>
  <c r="I220" i="3"/>
  <c r="I219" i="3"/>
  <c r="I218" i="3" s="1"/>
  <c r="L213" i="3"/>
  <c r="L212" i="3" s="1"/>
  <c r="L211" i="3" s="1"/>
  <c r="K213" i="3"/>
  <c r="K212" i="3" s="1"/>
  <c r="K211" i="3" s="1"/>
  <c r="J213" i="3"/>
  <c r="J212" i="3" s="1"/>
  <c r="J211" i="3" s="1"/>
  <c r="I213" i="3"/>
  <c r="I212" i="3"/>
  <c r="I211" i="3" s="1"/>
  <c r="L209" i="3"/>
  <c r="L208" i="3" s="1"/>
  <c r="K209" i="3"/>
  <c r="K208" i="3" s="1"/>
  <c r="J209" i="3"/>
  <c r="J208" i="3" s="1"/>
  <c r="I209" i="3"/>
  <c r="I208" i="3"/>
  <c r="L204" i="3"/>
  <c r="K204" i="3"/>
  <c r="K203" i="3" s="1"/>
  <c r="J204" i="3"/>
  <c r="J203" i="3" s="1"/>
  <c r="I204" i="3"/>
  <c r="L203" i="3"/>
  <c r="I203" i="3"/>
  <c r="L198" i="3"/>
  <c r="K198" i="3"/>
  <c r="J198" i="3"/>
  <c r="I198" i="3"/>
  <c r="I197" i="3" s="1"/>
  <c r="L197" i="3"/>
  <c r="K197" i="3"/>
  <c r="J197" i="3"/>
  <c r="L193" i="3"/>
  <c r="L192" i="3" s="1"/>
  <c r="K193" i="3"/>
  <c r="K192" i="3" s="1"/>
  <c r="J193" i="3"/>
  <c r="J192" i="3" s="1"/>
  <c r="I193" i="3"/>
  <c r="I192" i="3"/>
  <c r="I188" i="3" s="1"/>
  <c r="L190" i="3"/>
  <c r="K190" i="3"/>
  <c r="K189" i="3" s="1"/>
  <c r="J190" i="3"/>
  <c r="J189" i="3" s="1"/>
  <c r="I190" i="3"/>
  <c r="L189" i="3"/>
  <c r="I189" i="3"/>
  <c r="L182" i="3"/>
  <c r="K182" i="3"/>
  <c r="J182" i="3"/>
  <c r="I182" i="3"/>
  <c r="I181" i="3" s="1"/>
  <c r="L181" i="3"/>
  <c r="K181" i="3"/>
  <c r="J181" i="3"/>
  <c r="L177" i="3"/>
  <c r="L176" i="3" s="1"/>
  <c r="L175" i="3" s="1"/>
  <c r="K177" i="3"/>
  <c r="K176" i="3" s="1"/>
  <c r="K175" i="3" s="1"/>
  <c r="J177" i="3"/>
  <c r="J176" i="3" s="1"/>
  <c r="J175" i="3" s="1"/>
  <c r="I177" i="3"/>
  <c r="I176" i="3"/>
  <c r="I175" i="3" s="1"/>
  <c r="L173" i="3"/>
  <c r="L172" i="3" s="1"/>
  <c r="L171" i="3" s="1"/>
  <c r="L170" i="3" s="1"/>
  <c r="K173" i="3"/>
  <c r="K172" i="3" s="1"/>
  <c r="K171" i="3" s="1"/>
  <c r="K170" i="3" s="1"/>
  <c r="J173" i="3"/>
  <c r="J172" i="3" s="1"/>
  <c r="J171" i="3" s="1"/>
  <c r="I173" i="3"/>
  <c r="I172" i="3"/>
  <c r="I171" i="3" s="1"/>
  <c r="L168" i="3"/>
  <c r="K168" i="3"/>
  <c r="J168" i="3"/>
  <c r="I168" i="3"/>
  <c r="I167" i="3" s="1"/>
  <c r="L167" i="3"/>
  <c r="K167" i="3"/>
  <c r="J167" i="3"/>
  <c r="L163" i="3"/>
  <c r="L162" i="3" s="1"/>
  <c r="L161" i="3" s="1"/>
  <c r="L160" i="3" s="1"/>
  <c r="K163" i="3"/>
  <c r="K162" i="3" s="1"/>
  <c r="K161" i="3" s="1"/>
  <c r="K160" i="3" s="1"/>
  <c r="J163" i="3"/>
  <c r="J162" i="3" s="1"/>
  <c r="J161" i="3" s="1"/>
  <c r="J160" i="3" s="1"/>
  <c r="I163" i="3"/>
  <c r="I162" i="3"/>
  <c r="I161" i="3" s="1"/>
  <c r="I160" i="3" s="1"/>
  <c r="L157" i="3"/>
  <c r="K157" i="3"/>
  <c r="J157" i="3"/>
  <c r="I157" i="3"/>
  <c r="I156" i="3" s="1"/>
  <c r="I155" i="3" s="1"/>
  <c r="L156" i="3"/>
  <c r="K156" i="3"/>
  <c r="K155" i="3" s="1"/>
  <c r="J156" i="3"/>
  <c r="J155" i="3" s="1"/>
  <c r="L155" i="3"/>
  <c r="L153" i="3"/>
  <c r="K153" i="3"/>
  <c r="J153" i="3"/>
  <c r="I153" i="3"/>
  <c r="I152" i="3" s="1"/>
  <c r="L152" i="3"/>
  <c r="K152" i="3"/>
  <c r="J152" i="3"/>
  <c r="L149" i="3"/>
  <c r="L148" i="3" s="1"/>
  <c r="L147" i="3" s="1"/>
  <c r="K149" i="3"/>
  <c r="K148" i="3" s="1"/>
  <c r="K147" i="3" s="1"/>
  <c r="J149" i="3"/>
  <c r="J148" i="3" s="1"/>
  <c r="J147" i="3" s="1"/>
  <c r="I149" i="3"/>
  <c r="I148" i="3"/>
  <c r="I147" i="3" s="1"/>
  <c r="L144" i="3"/>
  <c r="L143" i="3" s="1"/>
  <c r="L142" i="3" s="1"/>
  <c r="L141" i="3" s="1"/>
  <c r="K144" i="3"/>
  <c r="K143" i="3" s="1"/>
  <c r="K142" i="3" s="1"/>
  <c r="K141" i="3" s="1"/>
  <c r="J144" i="3"/>
  <c r="J143" i="3" s="1"/>
  <c r="J142" i="3" s="1"/>
  <c r="I144" i="3"/>
  <c r="I143" i="3"/>
  <c r="I142" i="3" s="1"/>
  <c r="I141" i="3" s="1"/>
  <c r="L139" i="3"/>
  <c r="K139" i="3"/>
  <c r="J139" i="3"/>
  <c r="I139" i="3"/>
  <c r="I138" i="3" s="1"/>
  <c r="I137" i="3" s="1"/>
  <c r="L138" i="3"/>
  <c r="K138" i="3"/>
  <c r="K137" i="3" s="1"/>
  <c r="J138" i="3"/>
  <c r="J137" i="3" s="1"/>
  <c r="L137" i="3"/>
  <c r="L135" i="3"/>
  <c r="K135" i="3"/>
  <c r="J135" i="3"/>
  <c r="I135" i="3"/>
  <c r="I134" i="3" s="1"/>
  <c r="I133" i="3" s="1"/>
  <c r="L134" i="3"/>
  <c r="K134" i="3"/>
  <c r="K133" i="3" s="1"/>
  <c r="J134" i="3"/>
  <c r="J133" i="3" s="1"/>
  <c r="L133" i="3"/>
  <c r="L131" i="3"/>
  <c r="K131" i="3"/>
  <c r="J131" i="3"/>
  <c r="I131" i="3"/>
  <c r="I130" i="3" s="1"/>
  <c r="I129" i="3" s="1"/>
  <c r="L130" i="3"/>
  <c r="K130" i="3"/>
  <c r="K129" i="3" s="1"/>
  <c r="J130" i="3"/>
  <c r="J129" i="3" s="1"/>
  <c r="L129" i="3"/>
  <c r="L127" i="3"/>
  <c r="K127" i="3"/>
  <c r="J127" i="3"/>
  <c r="I127" i="3"/>
  <c r="I126" i="3" s="1"/>
  <c r="I125" i="3" s="1"/>
  <c r="L126" i="3"/>
  <c r="K126" i="3"/>
  <c r="K125" i="3" s="1"/>
  <c r="J126" i="3"/>
  <c r="J125" i="3" s="1"/>
  <c r="L125" i="3"/>
  <c r="L123" i="3"/>
  <c r="K123" i="3"/>
  <c r="J123" i="3"/>
  <c r="I123" i="3"/>
  <c r="I122" i="3" s="1"/>
  <c r="I121" i="3" s="1"/>
  <c r="L122" i="3"/>
  <c r="K122" i="3"/>
  <c r="K121" i="3" s="1"/>
  <c r="J122" i="3"/>
  <c r="J121" i="3" s="1"/>
  <c r="L121" i="3"/>
  <c r="L118" i="3"/>
  <c r="K118" i="3"/>
  <c r="J118" i="3"/>
  <c r="I118" i="3"/>
  <c r="I117" i="3" s="1"/>
  <c r="I116" i="3" s="1"/>
  <c r="I115" i="3" s="1"/>
  <c r="L117" i="3"/>
  <c r="K117" i="3"/>
  <c r="K116" i="3" s="1"/>
  <c r="J117" i="3"/>
  <c r="J116" i="3" s="1"/>
  <c r="L116" i="3"/>
  <c r="L115" i="3" s="1"/>
  <c r="L112" i="3"/>
  <c r="K112" i="3"/>
  <c r="K111" i="3" s="1"/>
  <c r="J112" i="3"/>
  <c r="J111" i="3" s="1"/>
  <c r="I112" i="3"/>
  <c r="I111" i="3" s="1"/>
  <c r="L111" i="3"/>
  <c r="L108" i="3"/>
  <c r="K108" i="3"/>
  <c r="J108" i="3"/>
  <c r="I108" i="3"/>
  <c r="I107" i="3" s="1"/>
  <c r="I106" i="3" s="1"/>
  <c r="L107" i="3"/>
  <c r="K107" i="3"/>
  <c r="K106" i="3" s="1"/>
  <c r="J107" i="3"/>
  <c r="J106" i="3" s="1"/>
  <c r="L106" i="3"/>
  <c r="L103" i="3"/>
  <c r="K103" i="3"/>
  <c r="J103" i="3"/>
  <c r="I103" i="3"/>
  <c r="I102" i="3" s="1"/>
  <c r="I101" i="3" s="1"/>
  <c r="L102" i="3"/>
  <c r="K102" i="3"/>
  <c r="K101" i="3" s="1"/>
  <c r="J102" i="3"/>
  <c r="J101" i="3" s="1"/>
  <c r="L101" i="3"/>
  <c r="L98" i="3"/>
  <c r="K98" i="3"/>
  <c r="J98" i="3"/>
  <c r="I98" i="3"/>
  <c r="I97" i="3" s="1"/>
  <c r="I96" i="3" s="1"/>
  <c r="L97" i="3"/>
  <c r="K97" i="3"/>
  <c r="K96" i="3" s="1"/>
  <c r="J97" i="3"/>
  <c r="J96" i="3" s="1"/>
  <c r="L96" i="3"/>
  <c r="L95" i="3" s="1"/>
  <c r="L91" i="3"/>
  <c r="K91" i="3"/>
  <c r="K90" i="3" s="1"/>
  <c r="K89" i="3" s="1"/>
  <c r="K88" i="3" s="1"/>
  <c r="J91" i="3"/>
  <c r="J90" i="3" s="1"/>
  <c r="J89" i="3" s="1"/>
  <c r="J88" i="3" s="1"/>
  <c r="I91" i="3"/>
  <c r="I90" i="3" s="1"/>
  <c r="I89" i="3" s="1"/>
  <c r="I88" i="3" s="1"/>
  <c r="L90" i="3"/>
  <c r="L89" i="3" s="1"/>
  <c r="L88" i="3" s="1"/>
  <c r="L86" i="3"/>
  <c r="L85" i="3" s="1"/>
  <c r="L84" i="3" s="1"/>
  <c r="K86" i="3"/>
  <c r="J86" i="3"/>
  <c r="J85" i="3" s="1"/>
  <c r="J84" i="3" s="1"/>
  <c r="I86" i="3"/>
  <c r="K85" i="3"/>
  <c r="I85" i="3"/>
  <c r="I84" i="3" s="1"/>
  <c r="K84" i="3"/>
  <c r="L80" i="3"/>
  <c r="L79" i="3" s="1"/>
  <c r="L68" i="3" s="1"/>
  <c r="L67" i="3" s="1"/>
  <c r="K80" i="3"/>
  <c r="J80" i="3"/>
  <c r="J79" i="3" s="1"/>
  <c r="I80" i="3"/>
  <c r="K79" i="3"/>
  <c r="I79" i="3"/>
  <c r="L75" i="3"/>
  <c r="K75" i="3"/>
  <c r="K74" i="3" s="1"/>
  <c r="J75" i="3"/>
  <c r="J74" i="3" s="1"/>
  <c r="I75" i="3"/>
  <c r="L74" i="3"/>
  <c r="I74" i="3"/>
  <c r="L70" i="3"/>
  <c r="K70" i="3"/>
  <c r="J70" i="3"/>
  <c r="I70" i="3"/>
  <c r="I69" i="3" s="1"/>
  <c r="I68" i="3" s="1"/>
  <c r="I67" i="3" s="1"/>
  <c r="L69" i="3"/>
  <c r="K69" i="3"/>
  <c r="K68" i="3" s="1"/>
  <c r="K67" i="3" s="1"/>
  <c r="J69" i="3"/>
  <c r="L50" i="3"/>
  <c r="K50" i="3"/>
  <c r="K49" i="3" s="1"/>
  <c r="K48" i="3" s="1"/>
  <c r="K47" i="3" s="1"/>
  <c r="J50" i="3"/>
  <c r="J49" i="3" s="1"/>
  <c r="J48" i="3" s="1"/>
  <c r="J47" i="3" s="1"/>
  <c r="I50" i="3"/>
  <c r="I49" i="3" s="1"/>
  <c r="I48" i="3" s="1"/>
  <c r="I47" i="3" s="1"/>
  <c r="L49" i="3"/>
  <c r="L48" i="3" s="1"/>
  <c r="L47" i="3" s="1"/>
  <c r="L45" i="3"/>
  <c r="L44" i="3" s="1"/>
  <c r="L43" i="3" s="1"/>
  <c r="K45" i="3"/>
  <c r="J45" i="3"/>
  <c r="J44" i="3" s="1"/>
  <c r="J43" i="3" s="1"/>
  <c r="I45" i="3"/>
  <c r="K44" i="3"/>
  <c r="I44" i="3"/>
  <c r="I43" i="3" s="1"/>
  <c r="K43" i="3"/>
  <c r="L41" i="3"/>
  <c r="K41" i="3"/>
  <c r="J41" i="3"/>
  <c r="I41" i="3"/>
  <c r="L39" i="3"/>
  <c r="K39" i="3"/>
  <c r="J39" i="3"/>
  <c r="I39" i="3"/>
  <c r="I38" i="3" s="1"/>
  <c r="I37" i="3" s="1"/>
  <c r="I36" i="3" s="1"/>
  <c r="L38" i="3"/>
  <c r="K38" i="3"/>
  <c r="K37" i="3" s="1"/>
  <c r="K36" i="3" s="1"/>
  <c r="J38" i="3"/>
  <c r="J37" i="3" s="1"/>
  <c r="L37" i="3"/>
  <c r="L36" i="3" s="1"/>
  <c r="L367" i="2"/>
  <c r="K367" i="2"/>
  <c r="J367" i="2"/>
  <c r="I367" i="2"/>
  <c r="I366" i="2" s="1"/>
  <c r="L366" i="2"/>
  <c r="K366" i="2"/>
  <c r="J366" i="2"/>
  <c r="L364" i="2"/>
  <c r="L363" i="2" s="1"/>
  <c r="K364" i="2"/>
  <c r="J364" i="2"/>
  <c r="J363" i="2" s="1"/>
  <c r="I364" i="2"/>
  <c r="K363" i="2"/>
  <c r="I363" i="2"/>
  <c r="L361" i="2"/>
  <c r="K361" i="2"/>
  <c r="K360" i="2" s="1"/>
  <c r="J361" i="2"/>
  <c r="J360" i="2" s="1"/>
  <c r="I361" i="2"/>
  <c r="I360" i="2" s="1"/>
  <c r="L360" i="2"/>
  <c r="L357" i="2"/>
  <c r="K357" i="2"/>
  <c r="J357" i="2"/>
  <c r="I357" i="2"/>
  <c r="I356" i="2" s="1"/>
  <c r="L356" i="2"/>
  <c r="K356" i="2"/>
  <c r="J356" i="2"/>
  <c r="L353" i="2"/>
  <c r="L352" i="2" s="1"/>
  <c r="K353" i="2"/>
  <c r="J353" i="2"/>
  <c r="J352" i="2" s="1"/>
  <c r="I353" i="2"/>
  <c r="K352" i="2"/>
  <c r="I352" i="2"/>
  <c r="L349" i="2"/>
  <c r="K349" i="2"/>
  <c r="K348" i="2" s="1"/>
  <c r="J349" i="2"/>
  <c r="J348" i="2" s="1"/>
  <c r="I349" i="2"/>
  <c r="I348" i="2" s="1"/>
  <c r="L348" i="2"/>
  <c r="L345" i="2"/>
  <c r="K345" i="2"/>
  <c r="J345" i="2"/>
  <c r="I345" i="2"/>
  <c r="L342" i="2"/>
  <c r="K342" i="2"/>
  <c r="J342" i="2"/>
  <c r="I342" i="2"/>
  <c r="P340" i="2"/>
  <c r="O340" i="2"/>
  <c r="N340" i="2"/>
  <c r="M340" i="2"/>
  <c r="L340" i="2"/>
  <c r="K340" i="2"/>
  <c r="J340" i="2"/>
  <c r="I340" i="2"/>
  <c r="I339" i="2" s="1"/>
  <c r="L339" i="2"/>
  <c r="K339" i="2"/>
  <c r="K338" i="2" s="1"/>
  <c r="J339" i="2"/>
  <c r="L335" i="2"/>
  <c r="K335" i="2"/>
  <c r="J335" i="2"/>
  <c r="I335" i="2"/>
  <c r="I334" i="2" s="1"/>
  <c r="L334" i="2"/>
  <c r="K334" i="2"/>
  <c r="J334" i="2"/>
  <c r="L332" i="2"/>
  <c r="L331" i="2" s="1"/>
  <c r="K332" i="2"/>
  <c r="K331" i="2" s="1"/>
  <c r="J332" i="2"/>
  <c r="J331" i="2" s="1"/>
  <c r="I332" i="2"/>
  <c r="I331" i="2"/>
  <c r="L329" i="2"/>
  <c r="K329" i="2"/>
  <c r="K328" i="2" s="1"/>
  <c r="J329" i="2"/>
  <c r="J328" i="2" s="1"/>
  <c r="I329" i="2"/>
  <c r="L328" i="2"/>
  <c r="I328" i="2"/>
  <c r="L325" i="2"/>
  <c r="K325" i="2"/>
  <c r="J325" i="2"/>
  <c r="I325" i="2"/>
  <c r="I324" i="2" s="1"/>
  <c r="L324" i="2"/>
  <c r="K324" i="2"/>
  <c r="J324" i="2"/>
  <c r="L321" i="2"/>
  <c r="L320" i="2" s="1"/>
  <c r="K321" i="2"/>
  <c r="K320" i="2" s="1"/>
  <c r="J321" i="2"/>
  <c r="J320" i="2" s="1"/>
  <c r="I321" i="2"/>
  <c r="I320" i="2"/>
  <c r="L317" i="2"/>
  <c r="K317" i="2"/>
  <c r="K316" i="2" s="1"/>
  <c r="J317" i="2"/>
  <c r="J316" i="2" s="1"/>
  <c r="I317" i="2"/>
  <c r="L316" i="2"/>
  <c r="I316" i="2"/>
  <c r="L313" i="2"/>
  <c r="K313" i="2"/>
  <c r="J313" i="2"/>
  <c r="I313" i="2"/>
  <c r="L310" i="2"/>
  <c r="K310" i="2"/>
  <c r="J310" i="2"/>
  <c r="I310" i="2"/>
  <c r="L308" i="2"/>
  <c r="L307" i="2" s="1"/>
  <c r="L306" i="2" s="1"/>
  <c r="K308" i="2"/>
  <c r="K307" i="2" s="1"/>
  <c r="J308" i="2"/>
  <c r="J307" i="2" s="1"/>
  <c r="I308" i="2"/>
  <c r="I307" i="2"/>
  <c r="L302" i="2"/>
  <c r="K302" i="2"/>
  <c r="J302" i="2"/>
  <c r="I302" i="2"/>
  <c r="I301" i="2" s="1"/>
  <c r="L301" i="2"/>
  <c r="K301" i="2"/>
  <c r="J301" i="2"/>
  <c r="L299" i="2"/>
  <c r="L298" i="2" s="1"/>
  <c r="K299" i="2"/>
  <c r="K298" i="2" s="1"/>
  <c r="J299" i="2"/>
  <c r="J298" i="2" s="1"/>
  <c r="I299" i="2"/>
  <c r="I298" i="2"/>
  <c r="L296" i="2"/>
  <c r="K296" i="2"/>
  <c r="K295" i="2" s="1"/>
  <c r="J296" i="2"/>
  <c r="J295" i="2" s="1"/>
  <c r="I296" i="2"/>
  <c r="L295" i="2"/>
  <c r="I295" i="2"/>
  <c r="L292" i="2"/>
  <c r="K292" i="2"/>
  <c r="J292" i="2"/>
  <c r="I292" i="2"/>
  <c r="I291" i="2" s="1"/>
  <c r="L291" i="2"/>
  <c r="K291" i="2"/>
  <c r="J291" i="2"/>
  <c r="L288" i="2"/>
  <c r="L287" i="2" s="1"/>
  <c r="K288" i="2"/>
  <c r="K287" i="2" s="1"/>
  <c r="J288" i="2"/>
  <c r="J287" i="2" s="1"/>
  <c r="I288" i="2"/>
  <c r="I287" i="2"/>
  <c r="L284" i="2"/>
  <c r="K284" i="2"/>
  <c r="K283" i="2" s="1"/>
  <c r="J284" i="2"/>
  <c r="J283" i="2" s="1"/>
  <c r="I284" i="2"/>
  <c r="L283" i="2"/>
  <c r="I283" i="2"/>
  <c r="L280" i="2"/>
  <c r="K280" i="2"/>
  <c r="J280" i="2"/>
  <c r="I280" i="2"/>
  <c r="L277" i="2"/>
  <c r="K277" i="2"/>
  <c r="J277" i="2"/>
  <c r="I277" i="2"/>
  <c r="L275" i="2"/>
  <c r="L274" i="2" s="1"/>
  <c r="K275" i="2"/>
  <c r="K274" i="2" s="1"/>
  <c r="J275" i="2"/>
  <c r="J274" i="2" s="1"/>
  <c r="I275" i="2"/>
  <c r="I274" i="2"/>
  <c r="L270" i="2"/>
  <c r="L269" i="2" s="1"/>
  <c r="K270" i="2"/>
  <c r="K269" i="2" s="1"/>
  <c r="J270" i="2"/>
  <c r="J269" i="2" s="1"/>
  <c r="I270" i="2"/>
  <c r="I269" i="2"/>
  <c r="L267" i="2"/>
  <c r="K267" i="2"/>
  <c r="K266" i="2" s="1"/>
  <c r="J267" i="2"/>
  <c r="J266" i="2" s="1"/>
  <c r="I267" i="2"/>
  <c r="L266" i="2"/>
  <c r="I266" i="2"/>
  <c r="L264" i="2"/>
  <c r="K264" i="2"/>
  <c r="J264" i="2"/>
  <c r="I264" i="2"/>
  <c r="I263" i="2" s="1"/>
  <c r="L263" i="2"/>
  <c r="K263" i="2"/>
  <c r="J263" i="2"/>
  <c r="L260" i="2"/>
  <c r="L259" i="2" s="1"/>
  <c r="K260" i="2"/>
  <c r="K259" i="2" s="1"/>
  <c r="J260" i="2"/>
  <c r="J259" i="2" s="1"/>
  <c r="I260" i="2"/>
  <c r="I259" i="2"/>
  <c r="L256" i="2"/>
  <c r="K256" i="2"/>
  <c r="K255" i="2" s="1"/>
  <c r="J256" i="2"/>
  <c r="J255" i="2" s="1"/>
  <c r="I256" i="2"/>
  <c r="L255" i="2"/>
  <c r="I255" i="2"/>
  <c r="L252" i="2"/>
  <c r="K252" i="2"/>
  <c r="J252" i="2"/>
  <c r="I252" i="2"/>
  <c r="I251" i="2" s="1"/>
  <c r="L251" i="2"/>
  <c r="K251" i="2"/>
  <c r="J251" i="2"/>
  <c r="L248" i="2"/>
  <c r="K248" i="2"/>
  <c r="J248" i="2"/>
  <c r="I248" i="2"/>
  <c r="L245" i="2"/>
  <c r="K245" i="2"/>
  <c r="J245" i="2"/>
  <c r="I245" i="2"/>
  <c r="L243" i="2"/>
  <c r="K243" i="2"/>
  <c r="K242" i="2" s="1"/>
  <c r="J243" i="2"/>
  <c r="J242" i="2" s="1"/>
  <c r="I243" i="2"/>
  <c r="I242" i="2" s="1"/>
  <c r="L242" i="2"/>
  <c r="L241" i="2" s="1"/>
  <c r="L236" i="2"/>
  <c r="L235" i="2" s="1"/>
  <c r="L234" i="2" s="1"/>
  <c r="K236" i="2"/>
  <c r="J236" i="2"/>
  <c r="J235" i="2" s="1"/>
  <c r="J234" i="2" s="1"/>
  <c r="I236" i="2"/>
  <c r="K235" i="2"/>
  <c r="I235" i="2"/>
  <c r="I234" i="2" s="1"/>
  <c r="K234" i="2"/>
  <c r="L232" i="2"/>
  <c r="L231" i="2" s="1"/>
  <c r="L230" i="2" s="1"/>
  <c r="K232" i="2"/>
  <c r="J232" i="2"/>
  <c r="J231" i="2" s="1"/>
  <c r="J230" i="2" s="1"/>
  <c r="I232" i="2"/>
  <c r="K231" i="2"/>
  <c r="I231" i="2"/>
  <c r="I230" i="2" s="1"/>
  <c r="K230" i="2"/>
  <c r="P223" i="2"/>
  <c r="O223" i="2"/>
  <c r="N223" i="2"/>
  <c r="M223" i="2"/>
  <c r="L223" i="2"/>
  <c r="K223" i="2"/>
  <c r="J223" i="2"/>
  <c r="I223" i="2"/>
  <c r="I222" i="2" s="1"/>
  <c r="L222" i="2"/>
  <c r="K222" i="2"/>
  <c r="J222" i="2"/>
  <c r="L220" i="2"/>
  <c r="L219" i="2" s="1"/>
  <c r="L218" i="2" s="1"/>
  <c r="K220" i="2"/>
  <c r="J220" i="2"/>
  <c r="J219" i="2" s="1"/>
  <c r="J218" i="2" s="1"/>
  <c r="I220" i="2"/>
  <c r="K219" i="2"/>
  <c r="I219" i="2"/>
  <c r="K218" i="2"/>
  <c r="L213" i="2"/>
  <c r="L212" i="2" s="1"/>
  <c r="L211" i="2" s="1"/>
  <c r="K213" i="2"/>
  <c r="J213" i="2"/>
  <c r="J212" i="2" s="1"/>
  <c r="J211" i="2" s="1"/>
  <c r="I213" i="2"/>
  <c r="K212" i="2"/>
  <c r="I212" i="2"/>
  <c r="I211" i="2" s="1"/>
  <c r="K211" i="2"/>
  <c r="L209" i="2"/>
  <c r="L208" i="2" s="1"/>
  <c r="K209" i="2"/>
  <c r="J209" i="2"/>
  <c r="J208" i="2" s="1"/>
  <c r="I209" i="2"/>
  <c r="K208" i="2"/>
  <c r="I208" i="2"/>
  <c r="L204" i="2"/>
  <c r="K204" i="2"/>
  <c r="K203" i="2" s="1"/>
  <c r="J204" i="2"/>
  <c r="J203" i="2" s="1"/>
  <c r="I204" i="2"/>
  <c r="I203" i="2" s="1"/>
  <c r="L203" i="2"/>
  <c r="L198" i="2"/>
  <c r="K198" i="2"/>
  <c r="J198" i="2"/>
  <c r="I198" i="2"/>
  <c r="I197" i="2" s="1"/>
  <c r="L197" i="2"/>
  <c r="K197" i="2"/>
  <c r="J197" i="2"/>
  <c r="L193" i="2"/>
  <c r="L192" i="2" s="1"/>
  <c r="K193" i="2"/>
  <c r="J193" i="2"/>
  <c r="J192" i="2" s="1"/>
  <c r="I193" i="2"/>
  <c r="K192" i="2"/>
  <c r="I192" i="2"/>
  <c r="L190" i="2"/>
  <c r="K190" i="2"/>
  <c r="K189" i="2" s="1"/>
  <c r="J190" i="2"/>
  <c r="J189" i="2" s="1"/>
  <c r="J188" i="2" s="1"/>
  <c r="I190" i="2"/>
  <c r="I189" i="2" s="1"/>
  <c r="L189" i="2"/>
  <c r="L182" i="2"/>
  <c r="K182" i="2"/>
  <c r="J182" i="2"/>
  <c r="I182" i="2"/>
  <c r="I181" i="2" s="1"/>
  <c r="L181" i="2"/>
  <c r="K181" i="2"/>
  <c r="J181" i="2"/>
  <c r="L177" i="2"/>
  <c r="L176" i="2" s="1"/>
  <c r="L175" i="2" s="1"/>
  <c r="K177" i="2"/>
  <c r="J177" i="2"/>
  <c r="J176" i="2" s="1"/>
  <c r="J175" i="2" s="1"/>
  <c r="I177" i="2"/>
  <c r="K176" i="2"/>
  <c r="I176" i="2"/>
  <c r="K175" i="2"/>
  <c r="L173" i="2"/>
  <c r="L172" i="2" s="1"/>
  <c r="L171" i="2" s="1"/>
  <c r="L170" i="2" s="1"/>
  <c r="K173" i="2"/>
  <c r="J173" i="2"/>
  <c r="J172" i="2" s="1"/>
  <c r="J171" i="2" s="1"/>
  <c r="J170" i="2" s="1"/>
  <c r="I173" i="2"/>
  <c r="K172" i="2"/>
  <c r="I172" i="2"/>
  <c r="I171" i="2" s="1"/>
  <c r="K171" i="2"/>
  <c r="K170" i="2" s="1"/>
  <c r="L168" i="2"/>
  <c r="K168" i="2"/>
  <c r="J168" i="2"/>
  <c r="I168" i="2"/>
  <c r="I167" i="2" s="1"/>
  <c r="L167" i="2"/>
  <c r="K167" i="2"/>
  <c r="J167" i="2"/>
  <c r="L163" i="2"/>
  <c r="L162" i="2" s="1"/>
  <c r="L161" i="2" s="1"/>
  <c r="L160" i="2" s="1"/>
  <c r="K163" i="2"/>
  <c r="J163" i="2"/>
  <c r="J162" i="2" s="1"/>
  <c r="J161" i="2" s="1"/>
  <c r="J160" i="2" s="1"/>
  <c r="I163" i="2"/>
  <c r="K162" i="2"/>
  <c r="I162" i="2"/>
  <c r="I161" i="2" s="1"/>
  <c r="I160" i="2" s="1"/>
  <c r="K161" i="2"/>
  <c r="K160" i="2" s="1"/>
  <c r="L157" i="2"/>
  <c r="K157" i="2"/>
  <c r="J157" i="2"/>
  <c r="I157" i="2"/>
  <c r="I156" i="2" s="1"/>
  <c r="I155" i="2" s="1"/>
  <c r="L156" i="2"/>
  <c r="K156" i="2"/>
  <c r="K155" i="2" s="1"/>
  <c r="J156" i="2"/>
  <c r="J155" i="2" s="1"/>
  <c r="L155" i="2"/>
  <c r="L153" i="2"/>
  <c r="K153" i="2"/>
  <c r="J153" i="2"/>
  <c r="I153" i="2"/>
  <c r="I152" i="2" s="1"/>
  <c r="L152" i="2"/>
  <c r="K152" i="2"/>
  <c r="J152" i="2"/>
  <c r="L149" i="2"/>
  <c r="L148" i="2" s="1"/>
  <c r="L147" i="2" s="1"/>
  <c r="K149" i="2"/>
  <c r="J149" i="2"/>
  <c r="J148" i="2" s="1"/>
  <c r="J147" i="2" s="1"/>
  <c r="I149" i="2"/>
  <c r="K148" i="2"/>
  <c r="I148" i="2"/>
  <c r="I147" i="2" s="1"/>
  <c r="K147" i="2"/>
  <c r="L144" i="2"/>
  <c r="L143" i="2" s="1"/>
  <c r="L142" i="2" s="1"/>
  <c r="L141" i="2" s="1"/>
  <c r="K144" i="2"/>
  <c r="J144" i="2"/>
  <c r="J143" i="2" s="1"/>
  <c r="J142" i="2" s="1"/>
  <c r="I144" i="2"/>
  <c r="K143" i="2"/>
  <c r="I143" i="2"/>
  <c r="I142" i="2" s="1"/>
  <c r="I141" i="2" s="1"/>
  <c r="K142" i="2"/>
  <c r="L139" i="2"/>
  <c r="K139" i="2"/>
  <c r="J139" i="2"/>
  <c r="I139" i="2"/>
  <c r="I138" i="2" s="1"/>
  <c r="I137" i="2" s="1"/>
  <c r="L138" i="2"/>
  <c r="K138" i="2"/>
  <c r="K137" i="2" s="1"/>
  <c r="J138" i="2"/>
  <c r="J137" i="2" s="1"/>
  <c r="L137" i="2"/>
  <c r="L135" i="2"/>
  <c r="L134" i="2" s="1"/>
  <c r="L133" i="2" s="1"/>
  <c r="K135" i="2"/>
  <c r="J135" i="2"/>
  <c r="I135" i="2"/>
  <c r="I134" i="2" s="1"/>
  <c r="I133" i="2" s="1"/>
  <c r="K134" i="2"/>
  <c r="K133" i="2" s="1"/>
  <c r="J134" i="2"/>
  <c r="J133" i="2" s="1"/>
  <c r="L131" i="2"/>
  <c r="L130" i="2" s="1"/>
  <c r="L129" i="2" s="1"/>
  <c r="K131" i="2"/>
  <c r="J131" i="2"/>
  <c r="I131" i="2"/>
  <c r="I130" i="2" s="1"/>
  <c r="I129" i="2" s="1"/>
  <c r="K130" i="2"/>
  <c r="K129" i="2" s="1"/>
  <c r="J130" i="2"/>
  <c r="J129" i="2" s="1"/>
  <c r="L127" i="2"/>
  <c r="L126" i="2" s="1"/>
  <c r="L125" i="2" s="1"/>
  <c r="K127" i="2"/>
  <c r="J127" i="2"/>
  <c r="I127" i="2"/>
  <c r="I126" i="2" s="1"/>
  <c r="I125" i="2" s="1"/>
  <c r="K126" i="2"/>
  <c r="K125" i="2" s="1"/>
  <c r="J126" i="2"/>
  <c r="J125" i="2" s="1"/>
  <c r="L123" i="2"/>
  <c r="L122" i="2" s="1"/>
  <c r="L121" i="2" s="1"/>
  <c r="K123" i="2"/>
  <c r="J123" i="2"/>
  <c r="I123" i="2"/>
  <c r="I122" i="2" s="1"/>
  <c r="I121" i="2" s="1"/>
  <c r="K122" i="2"/>
  <c r="K121" i="2" s="1"/>
  <c r="J122" i="2"/>
  <c r="J121" i="2" s="1"/>
  <c r="L118" i="2"/>
  <c r="L117" i="2" s="1"/>
  <c r="L116" i="2" s="1"/>
  <c r="K118" i="2"/>
  <c r="J118" i="2"/>
  <c r="I118" i="2"/>
  <c r="I117" i="2" s="1"/>
  <c r="I116" i="2" s="1"/>
  <c r="I115" i="2" s="1"/>
  <c r="K117" i="2"/>
  <c r="K116" i="2" s="1"/>
  <c r="J117" i="2"/>
  <c r="J116" i="2" s="1"/>
  <c r="J115" i="2" s="1"/>
  <c r="L112" i="2"/>
  <c r="K112" i="2"/>
  <c r="K111" i="2" s="1"/>
  <c r="J112" i="2"/>
  <c r="J111" i="2" s="1"/>
  <c r="I112" i="2"/>
  <c r="I111" i="2" s="1"/>
  <c r="L111" i="2"/>
  <c r="L108" i="2"/>
  <c r="L107" i="2" s="1"/>
  <c r="L106" i="2" s="1"/>
  <c r="K108" i="2"/>
  <c r="J108" i="2"/>
  <c r="I108" i="2"/>
  <c r="I107" i="2" s="1"/>
  <c r="I106" i="2" s="1"/>
  <c r="K107" i="2"/>
  <c r="K106" i="2" s="1"/>
  <c r="J107" i="2"/>
  <c r="J106" i="2" s="1"/>
  <c r="L103" i="2"/>
  <c r="L102" i="2" s="1"/>
  <c r="L101" i="2" s="1"/>
  <c r="K103" i="2"/>
  <c r="J103" i="2"/>
  <c r="I103" i="2"/>
  <c r="I102" i="2" s="1"/>
  <c r="I101" i="2" s="1"/>
  <c r="K102" i="2"/>
  <c r="K101" i="2" s="1"/>
  <c r="J102" i="2"/>
  <c r="J101" i="2" s="1"/>
  <c r="L98" i="2"/>
  <c r="L97" i="2" s="1"/>
  <c r="L96" i="2" s="1"/>
  <c r="L95" i="2" s="1"/>
  <c r="K98" i="2"/>
  <c r="J98" i="2"/>
  <c r="I98" i="2"/>
  <c r="I97" i="2" s="1"/>
  <c r="I96" i="2" s="1"/>
  <c r="I95" i="2" s="1"/>
  <c r="K97" i="2"/>
  <c r="K96" i="2" s="1"/>
  <c r="J97" i="2"/>
  <c r="J96" i="2" s="1"/>
  <c r="J95" i="2" s="1"/>
  <c r="L91" i="2"/>
  <c r="K91" i="2"/>
  <c r="K90" i="2" s="1"/>
  <c r="K89" i="2" s="1"/>
  <c r="K88" i="2" s="1"/>
  <c r="J91" i="2"/>
  <c r="J90" i="2" s="1"/>
  <c r="J89" i="2" s="1"/>
  <c r="J88" i="2" s="1"/>
  <c r="I91" i="2"/>
  <c r="I90" i="2" s="1"/>
  <c r="I89" i="2" s="1"/>
  <c r="I88" i="2" s="1"/>
  <c r="L90" i="2"/>
  <c r="L89" i="2" s="1"/>
  <c r="L88" i="2" s="1"/>
  <c r="L86" i="2"/>
  <c r="L85" i="2" s="1"/>
  <c r="L84" i="2" s="1"/>
  <c r="K86" i="2"/>
  <c r="J86" i="2"/>
  <c r="J85" i="2" s="1"/>
  <c r="J84" i="2" s="1"/>
  <c r="I86" i="2"/>
  <c r="K85" i="2"/>
  <c r="I85" i="2"/>
  <c r="I84" i="2" s="1"/>
  <c r="K84" i="2"/>
  <c r="L80" i="2"/>
  <c r="L79" i="2" s="1"/>
  <c r="K80" i="2"/>
  <c r="J80" i="2"/>
  <c r="J79" i="2" s="1"/>
  <c r="I80" i="2"/>
  <c r="K79" i="2"/>
  <c r="I79" i="2"/>
  <c r="L75" i="2"/>
  <c r="K75" i="2"/>
  <c r="K74" i="2" s="1"/>
  <c r="J75" i="2"/>
  <c r="J74" i="2" s="1"/>
  <c r="I75" i="2"/>
  <c r="I74" i="2" s="1"/>
  <c r="L74" i="2"/>
  <c r="L70" i="2"/>
  <c r="L69" i="2" s="1"/>
  <c r="L68" i="2" s="1"/>
  <c r="L67" i="2" s="1"/>
  <c r="K70" i="2"/>
  <c r="J70" i="2"/>
  <c r="I70" i="2"/>
  <c r="I69" i="2" s="1"/>
  <c r="K69" i="2"/>
  <c r="J69" i="2"/>
  <c r="L50" i="2"/>
  <c r="K50" i="2"/>
  <c r="K49" i="2" s="1"/>
  <c r="K48" i="2" s="1"/>
  <c r="K47" i="2" s="1"/>
  <c r="J50" i="2"/>
  <c r="J49" i="2" s="1"/>
  <c r="J48" i="2" s="1"/>
  <c r="J47" i="2" s="1"/>
  <c r="I50" i="2"/>
  <c r="I49" i="2" s="1"/>
  <c r="I48" i="2" s="1"/>
  <c r="I47" i="2" s="1"/>
  <c r="L49" i="2"/>
  <c r="L48" i="2" s="1"/>
  <c r="L47" i="2" s="1"/>
  <c r="L45" i="2"/>
  <c r="L44" i="2" s="1"/>
  <c r="L43" i="2" s="1"/>
  <c r="K45" i="2"/>
  <c r="J45" i="2"/>
  <c r="J44" i="2" s="1"/>
  <c r="J43" i="2" s="1"/>
  <c r="I45" i="2"/>
  <c r="K44" i="2"/>
  <c r="I44" i="2"/>
  <c r="I43" i="2" s="1"/>
  <c r="K43" i="2"/>
  <c r="L41" i="2"/>
  <c r="K41" i="2"/>
  <c r="J41" i="2"/>
  <c r="I41" i="2"/>
  <c r="L39" i="2"/>
  <c r="K39" i="2"/>
  <c r="J39" i="2"/>
  <c r="I39" i="2"/>
  <c r="I38" i="2" s="1"/>
  <c r="I37" i="2" s="1"/>
  <c r="I36" i="2" s="1"/>
  <c r="L38" i="2"/>
  <c r="K38" i="2"/>
  <c r="K37" i="2" s="1"/>
  <c r="K36" i="2" s="1"/>
  <c r="J38" i="2"/>
  <c r="J37" i="2" s="1"/>
  <c r="L37" i="2"/>
  <c r="L367" i="1"/>
  <c r="K367" i="1"/>
  <c r="J367" i="1"/>
  <c r="I367" i="1"/>
  <c r="I366" i="1" s="1"/>
  <c r="L366" i="1"/>
  <c r="K366" i="1"/>
  <c r="J366" i="1"/>
  <c r="L364" i="1"/>
  <c r="L363" i="1" s="1"/>
  <c r="K364" i="1"/>
  <c r="K363" i="1" s="1"/>
  <c r="J364" i="1"/>
  <c r="J363" i="1" s="1"/>
  <c r="I364" i="1"/>
  <c r="I363" i="1"/>
  <c r="L361" i="1"/>
  <c r="L360" i="1" s="1"/>
  <c r="K361" i="1"/>
  <c r="J361" i="1"/>
  <c r="J360" i="1" s="1"/>
  <c r="I361" i="1"/>
  <c r="I360" i="1" s="1"/>
  <c r="K360" i="1"/>
  <c r="L357" i="1"/>
  <c r="K357" i="1"/>
  <c r="J357" i="1"/>
  <c r="I357" i="1"/>
  <c r="I356" i="1" s="1"/>
  <c r="L356" i="1"/>
  <c r="K356" i="1"/>
  <c r="J356" i="1"/>
  <c r="L353" i="1"/>
  <c r="L352" i="1" s="1"/>
  <c r="K353" i="1"/>
  <c r="K352" i="1" s="1"/>
  <c r="J353" i="1"/>
  <c r="J352" i="1" s="1"/>
  <c r="I353" i="1"/>
  <c r="I352" i="1"/>
  <c r="L349" i="1"/>
  <c r="L348" i="1" s="1"/>
  <c r="K349" i="1"/>
  <c r="J349" i="1"/>
  <c r="J348" i="1" s="1"/>
  <c r="I349" i="1"/>
  <c r="K348" i="1"/>
  <c r="I348" i="1"/>
  <c r="L345" i="1"/>
  <c r="K345" i="1"/>
  <c r="J345" i="1"/>
  <c r="I345" i="1"/>
  <c r="L342" i="1"/>
  <c r="K342" i="1"/>
  <c r="J342" i="1"/>
  <c r="I342" i="1"/>
  <c r="P340" i="1"/>
  <c r="O340" i="1"/>
  <c r="N340" i="1"/>
  <c r="M340" i="1"/>
  <c r="L340" i="1"/>
  <c r="K340" i="1"/>
  <c r="J340" i="1"/>
  <c r="I340" i="1"/>
  <c r="I339" i="1" s="1"/>
  <c r="L339" i="1"/>
  <c r="L338" i="1" s="1"/>
  <c r="K339" i="1"/>
  <c r="J339" i="1"/>
  <c r="L335" i="1"/>
  <c r="K335" i="1"/>
  <c r="J335" i="1"/>
  <c r="I335" i="1"/>
  <c r="I334" i="1" s="1"/>
  <c r="L334" i="1"/>
  <c r="K334" i="1"/>
  <c r="J334" i="1"/>
  <c r="L332" i="1"/>
  <c r="L331" i="1" s="1"/>
  <c r="K332" i="1"/>
  <c r="K331" i="1" s="1"/>
  <c r="J332" i="1"/>
  <c r="J331" i="1" s="1"/>
  <c r="I332" i="1"/>
  <c r="I331" i="1"/>
  <c r="L329" i="1"/>
  <c r="L328" i="1" s="1"/>
  <c r="K329" i="1"/>
  <c r="J329" i="1"/>
  <c r="J328" i="1" s="1"/>
  <c r="I329" i="1"/>
  <c r="K328" i="1"/>
  <c r="I328" i="1"/>
  <c r="L325" i="1"/>
  <c r="K325" i="1"/>
  <c r="J325" i="1"/>
  <c r="I325" i="1"/>
  <c r="I324" i="1" s="1"/>
  <c r="L324" i="1"/>
  <c r="K324" i="1"/>
  <c r="J324" i="1"/>
  <c r="L321" i="1"/>
  <c r="L320" i="1" s="1"/>
  <c r="K321" i="1"/>
  <c r="K320" i="1" s="1"/>
  <c r="J321" i="1"/>
  <c r="J320" i="1" s="1"/>
  <c r="I321" i="1"/>
  <c r="I320" i="1"/>
  <c r="L317" i="1"/>
  <c r="L316" i="1" s="1"/>
  <c r="K317" i="1"/>
  <c r="J317" i="1"/>
  <c r="J316" i="1" s="1"/>
  <c r="I317" i="1"/>
  <c r="K316" i="1"/>
  <c r="I316" i="1"/>
  <c r="L313" i="1"/>
  <c r="K313" i="1"/>
  <c r="J313" i="1"/>
  <c r="I313" i="1"/>
  <c r="L310" i="1"/>
  <c r="K310" i="1"/>
  <c r="J310" i="1"/>
  <c r="I310" i="1"/>
  <c r="L308" i="1"/>
  <c r="L307" i="1" s="1"/>
  <c r="L306" i="1" s="1"/>
  <c r="L305" i="1" s="1"/>
  <c r="K308" i="1"/>
  <c r="K307" i="1" s="1"/>
  <c r="J308" i="1"/>
  <c r="J307" i="1" s="1"/>
  <c r="I308" i="1"/>
  <c r="I307" i="1"/>
  <c r="L302" i="1"/>
  <c r="K302" i="1"/>
  <c r="J302" i="1"/>
  <c r="I302" i="1"/>
  <c r="I301" i="1" s="1"/>
  <c r="L301" i="1"/>
  <c r="K301" i="1"/>
  <c r="J301" i="1"/>
  <c r="L299" i="1"/>
  <c r="L298" i="1" s="1"/>
  <c r="K299" i="1"/>
  <c r="K298" i="1" s="1"/>
  <c r="J299" i="1"/>
  <c r="J298" i="1" s="1"/>
  <c r="I299" i="1"/>
  <c r="I298" i="1"/>
  <c r="L296" i="1"/>
  <c r="L295" i="1" s="1"/>
  <c r="K296" i="1"/>
  <c r="J296" i="1"/>
  <c r="J295" i="1" s="1"/>
  <c r="I296" i="1"/>
  <c r="K295" i="1"/>
  <c r="I295" i="1"/>
  <c r="L292" i="1"/>
  <c r="K292" i="1"/>
  <c r="J292" i="1"/>
  <c r="I292" i="1"/>
  <c r="I291" i="1" s="1"/>
  <c r="L291" i="1"/>
  <c r="K291" i="1"/>
  <c r="J291" i="1"/>
  <c r="L288" i="1"/>
  <c r="L287" i="1" s="1"/>
  <c r="K288" i="1"/>
  <c r="K287" i="1" s="1"/>
  <c r="J288" i="1"/>
  <c r="J287" i="1" s="1"/>
  <c r="I288" i="1"/>
  <c r="I287" i="1"/>
  <c r="L284" i="1"/>
  <c r="L283" i="1" s="1"/>
  <c r="K284" i="1"/>
  <c r="J284" i="1"/>
  <c r="J283" i="1" s="1"/>
  <c r="I284" i="1"/>
  <c r="K283" i="1"/>
  <c r="I283" i="1"/>
  <c r="L280" i="1"/>
  <c r="K280" i="1"/>
  <c r="J280" i="1"/>
  <c r="I280" i="1"/>
  <c r="L277" i="1"/>
  <c r="K277" i="1"/>
  <c r="J277" i="1"/>
  <c r="I277" i="1"/>
  <c r="L275" i="1"/>
  <c r="L274" i="1" s="1"/>
  <c r="K275" i="1"/>
  <c r="K274" i="1" s="1"/>
  <c r="J275" i="1"/>
  <c r="J274" i="1" s="1"/>
  <c r="I275" i="1"/>
  <c r="I274" i="1"/>
  <c r="L270" i="1"/>
  <c r="L269" i="1" s="1"/>
  <c r="K270" i="1"/>
  <c r="K269" i="1" s="1"/>
  <c r="J270" i="1"/>
  <c r="J269" i="1" s="1"/>
  <c r="I270" i="1"/>
  <c r="I269" i="1"/>
  <c r="L267" i="1"/>
  <c r="L266" i="1" s="1"/>
  <c r="K267" i="1"/>
  <c r="J267" i="1"/>
  <c r="J266" i="1" s="1"/>
  <c r="I267" i="1"/>
  <c r="K266" i="1"/>
  <c r="I266" i="1"/>
  <c r="L264" i="1"/>
  <c r="K264" i="1"/>
  <c r="J264" i="1"/>
  <c r="I264" i="1"/>
  <c r="I263" i="1" s="1"/>
  <c r="L263" i="1"/>
  <c r="K263" i="1"/>
  <c r="J263" i="1"/>
  <c r="L260" i="1"/>
  <c r="L259" i="1" s="1"/>
  <c r="K260" i="1"/>
  <c r="K259" i="1" s="1"/>
  <c r="J260" i="1"/>
  <c r="J259" i="1" s="1"/>
  <c r="I260" i="1"/>
  <c r="I259" i="1"/>
  <c r="L256" i="1"/>
  <c r="L255" i="1" s="1"/>
  <c r="K256" i="1"/>
  <c r="J256" i="1"/>
  <c r="J255" i="1" s="1"/>
  <c r="I256" i="1"/>
  <c r="K255" i="1"/>
  <c r="I255" i="1"/>
  <c r="L252" i="1"/>
  <c r="K252" i="1"/>
  <c r="J252" i="1"/>
  <c r="I252" i="1"/>
  <c r="I251" i="1" s="1"/>
  <c r="L251" i="1"/>
  <c r="K251" i="1"/>
  <c r="J251" i="1"/>
  <c r="L248" i="1"/>
  <c r="K248" i="1"/>
  <c r="J248" i="1"/>
  <c r="I248" i="1"/>
  <c r="L245" i="1"/>
  <c r="K245" i="1"/>
  <c r="J245" i="1"/>
  <c r="I245" i="1"/>
  <c r="L243" i="1"/>
  <c r="L242" i="1" s="1"/>
  <c r="L241" i="1" s="1"/>
  <c r="K243" i="1"/>
  <c r="J243" i="1"/>
  <c r="J242" i="1" s="1"/>
  <c r="I243" i="1"/>
  <c r="K242" i="1"/>
  <c r="I242" i="1"/>
  <c r="L236" i="1"/>
  <c r="L235" i="1" s="1"/>
  <c r="L234" i="1" s="1"/>
  <c r="K236" i="1"/>
  <c r="K235" i="1" s="1"/>
  <c r="K234" i="1" s="1"/>
  <c r="J236" i="1"/>
  <c r="J235" i="1" s="1"/>
  <c r="J234" i="1" s="1"/>
  <c r="I236" i="1"/>
  <c r="I235" i="1"/>
  <c r="I234" i="1" s="1"/>
  <c r="L232" i="1"/>
  <c r="L231" i="1" s="1"/>
  <c r="L230" i="1" s="1"/>
  <c r="K232" i="1"/>
  <c r="K231" i="1" s="1"/>
  <c r="K230" i="1" s="1"/>
  <c r="J232" i="1"/>
  <c r="J231" i="1" s="1"/>
  <c r="J230" i="1" s="1"/>
  <c r="I232" i="1"/>
  <c r="I231" i="1"/>
  <c r="I230" i="1" s="1"/>
  <c r="P223" i="1"/>
  <c r="O223" i="1"/>
  <c r="N223" i="1"/>
  <c r="M223" i="1"/>
  <c r="L223" i="1"/>
  <c r="K223" i="1"/>
  <c r="J223" i="1"/>
  <c r="I223" i="1"/>
  <c r="I222" i="1" s="1"/>
  <c r="L222" i="1"/>
  <c r="K222" i="1"/>
  <c r="J222" i="1"/>
  <c r="L220" i="1"/>
  <c r="L219" i="1" s="1"/>
  <c r="L218" i="1" s="1"/>
  <c r="K220" i="1"/>
  <c r="K219" i="1" s="1"/>
  <c r="K218" i="1" s="1"/>
  <c r="J220" i="1"/>
  <c r="J219" i="1" s="1"/>
  <c r="J218" i="1" s="1"/>
  <c r="I220" i="1"/>
  <c r="I219" i="1"/>
  <c r="L213" i="1"/>
  <c r="L212" i="1" s="1"/>
  <c r="L211" i="1" s="1"/>
  <c r="K213" i="1"/>
  <c r="K212" i="1" s="1"/>
  <c r="K211" i="1" s="1"/>
  <c r="J213" i="1"/>
  <c r="J212" i="1" s="1"/>
  <c r="J211" i="1" s="1"/>
  <c r="I213" i="1"/>
  <c r="I212" i="1"/>
  <c r="I211" i="1" s="1"/>
  <c r="L209" i="1"/>
  <c r="L208" i="1" s="1"/>
  <c r="K209" i="1"/>
  <c r="K208" i="1" s="1"/>
  <c r="J209" i="1"/>
  <c r="J208" i="1" s="1"/>
  <c r="I209" i="1"/>
  <c r="I208" i="1"/>
  <c r="L204" i="1"/>
  <c r="L203" i="1" s="1"/>
  <c r="K204" i="1"/>
  <c r="J204" i="1"/>
  <c r="J203" i="1" s="1"/>
  <c r="I204" i="1"/>
  <c r="I203" i="1" s="1"/>
  <c r="K203" i="1"/>
  <c r="L198" i="1"/>
  <c r="K198" i="1"/>
  <c r="J198" i="1"/>
  <c r="I198" i="1"/>
  <c r="I197" i="1" s="1"/>
  <c r="L197" i="1"/>
  <c r="K197" i="1"/>
  <c r="J197" i="1"/>
  <c r="L193" i="1"/>
  <c r="L192" i="1" s="1"/>
  <c r="K193" i="1"/>
  <c r="K192" i="1" s="1"/>
  <c r="J193" i="1"/>
  <c r="J192" i="1" s="1"/>
  <c r="I193" i="1"/>
  <c r="I192" i="1"/>
  <c r="L190" i="1"/>
  <c r="L189" i="1" s="1"/>
  <c r="K190" i="1"/>
  <c r="J190" i="1"/>
  <c r="J189" i="1" s="1"/>
  <c r="I190" i="1"/>
  <c r="I189" i="1" s="1"/>
  <c r="K189" i="1"/>
  <c r="L182" i="1"/>
  <c r="K182" i="1"/>
  <c r="J182" i="1"/>
  <c r="I182" i="1"/>
  <c r="I181" i="1" s="1"/>
  <c r="L181" i="1"/>
  <c r="K181" i="1"/>
  <c r="J181" i="1"/>
  <c r="L177" i="1"/>
  <c r="L176" i="1" s="1"/>
  <c r="L175" i="1" s="1"/>
  <c r="K177" i="1"/>
  <c r="K176" i="1" s="1"/>
  <c r="K175" i="1" s="1"/>
  <c r="J177" i="1"/>
  <c r="J176" i="1" s="1"/>
  <c r="J175" i="1" s="1"/>
  <c r="I177" i="1"/>
  <c r="I176" i="1"/>
  <c r="L173" i="1"/>
  <c r="L172" i="1" s="1"/>
  <c r="L171" i="1" s="1"/>
  <c r="L170" i="1" s="1"/>
  <c r="K173" i="1"/>
  <c r="K172" i="1" s="1"/>
  <c r="K171" i="1" s="1"/>
  <c r="J173" i="1"/>
  <c r="J172" i="1" s="1"/>
  <c r="J171" i="1" s="1"/>
  <c r="J170" i="1" s="1"/>
  <c r="I173" i="1"/>
  <c r="I172" i="1"/>
  <c r="I171" i="1" s="1"/>
  <c r="L168" i="1"/>
  <c r="K168" i="1"/>
  <c r="J168" i="1"/>
  <c r="I168" i="1"/>
  <c r="I167" i="1" s="1"/>
  <c r="L167" i="1"/>
  <c r="K167" i="1"/>
  <c r="J167" i="1"/>
  <c r="L163" i="1"/>
  <c r="L162" i="1" s="1"/>
  <c r="L161" i="1" s="1"/>
  <c r="L160" i="1" s="1"/>
  <c r="K163" i="1"/>
  <c r="K162" i="1" s="1"/>
  <c r="K161" i="1" s="1"/>
  <c r="K160" i="1" s="1"/>
  <c r="J163" i="1"/>
  <c r="J162" i="1" s="1"/>
  <c r="J161" i="1" s="1"/>
  <c r="J160" i="1" s="1"/>
  <c r="I163" i="1"/>
  <c r="I162" i="1"/>
  <c r="L157" i="1"/>
  <c r="K157" i="1"/>
  <c r="J157" i="1"/>
  <c r="I157" i="1"/>
  <c r="I156" i="1" s="1"/>
  <c r="I155" i="1" s="1"/>
  <c r="L156" i="1"/>
  <c r="L155" i="1" s="1"/>
  <c r="K156" i="1"/>
  <c r="J156" i="1"/>
  <c r="J155" i="1" s="1"/>
  <c r="K155" i="1"/>
  <c r="L153" i="1"/>
  <c r="K153" i="1"/>
  <c r="J153" i="1"/>
  <c r="I153" i="1"/>
  <c r="I152" i="1" s="1"/>
  <c r="L152" i="1"/>
  <c r="K152" i="1"/>
  <c r="J152" i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/>
  <c r="I147" i="1" s="1"/>
  <c r="L144" i="1"/>
  <c r="L143" i="1" s="1"/>
  <c r="L142" i="1" s="1"/>
  <c r="K144" i="1"/>
  <c r="K143" i="1" s="1"/>
  <c r="K142" i="1" s="1"/>
  <c r="K141" i="1" s="1"/>
  <c r="J144" i="1"/>
  <c r="J143" i="1" s="1"/>
  <c r="J142" i="1" s="1"/>
  <c r="J141" i="1" s="1"/>
  <c r="I144" i="1"/>
  <c r="I143" i="1"/>
  <c r="I142" i="1" s="1"/>
  <c r="L139" i="1"/>
  <c r="K139" i="1"/>
  <c r="J139" i="1"/>
  <c r="I139" i="1"/>
  <c r="I138" i="1" s="1"/>
  <c r="I137" i="1" s="1"/>
  <c r="L138" i="1"/>
  <c r="L137" i="1" s="1"/>
  <c r="K138" i="1"/>
  <c r="J138" i="1"/>
  <c r="J137" i="1" s="1"/>
  <c r="K137" i="1"/>
  <c r="L135" i="1"/>
  <c r="K135" i="1"/>
  <c r="J135" i="1"/>
  <c r="I135" i="1"/>
  <c r="I134" i="1" s="1"/>
  <c r="I133" i="1" s="1"/>
  <c r="L134" i="1"/>
  <c r="L133" i="1" s="1"/>
  <c r="K134" i="1"/>
  <c r="J134" i="1"/>
  <c r="J133" i="1" s="1"/>
  <c r="K133" i="1"/>
  <c r="L131" i="1"/>
  <c r="K131" i="1"/>
  <c r="J131" i="1"/>
  <c r="I131" i="1"/>
  <c r="I130" i="1" s="1"/>
  <c r="I129" i="1" s="1"/>
  <c r="L130" i="1"/>
  <c r="L129" i="1" s="1"/>
  <c r="K130" i="1"/>
  <c r="J130" i="1"/>
  <c r="J129" i="1" s="1"/>
  <c r="K129" i="1"/>
  <c r="L127" i="1"/>
  <c r="K127" i="1"/>
  <c r="J127" i="1"/>
  <c r="I127" i="1"/>
  <c r="I126" i="1" s="1"/>
  <c r="I125" i="1" s="1"/>
  <c r="L126" i="1"/>
  <c r="L125" i="1" s="1"/>
  <c r="K126" i="1"/>
  <c r="J126" i="1"/>
  <c r="J125" i="1" s="1"/>
  <c r="K125" i="1"/>
  <c r="L123" i="1"/>
  <c r="K123" i="1"/>
  <c r="J123" i="1"/>
  <c r="I123" i="1"/>
  <c r="I122" i="1" s="1"/>
  <c r="I121" i="1" s="1"/>
  <c r="L122" i="1"/>
  <c r="L121" i="1" s="1"/>
  <c r="K122" i="1"/>
  <c r="J122" i="1"/>
  <c r="J121" i="1" s="1"/>
  <c r="K121" i="1"/>
  <c r="L118" i="1"/>
  <c r="K118" i="1"/>
  <c r="J118" i="1"/>
  <c r="I118" i="1"/>
  <c r="I117" i="1" s="1"/>
  <c r="I116" i="1" s="1"/>
  <c r="I115" i="1" s="1"/>
  <c r="L117" i="1"/>
  <c r="L116" i="1" s="1"/>
  <c r="K117" i="1"/>
  <c r="J117" i="1"/>
  <c r="J116" i="1" s="1"/>
  <c r="K116" i="1"/>
  <c r="K115" i="1" s="1"/>
  <c r="L112" i="1"/>
  <c r="L111" i="1" s="1"/>
  <c r="K112" i="1"/>
  <c r="J112" i="1"/>
  <c r="J111" i="1" s="1"/>
  <c r="I112" i="1"/>
  <c r="I111" i="1" s="1"/>
  <c r="K111" i="1"/>
  <c r="L108" i="1"/>
  <c r="K108" i="1"/>
  <c r="J108" i="1"/>
  <c r="I108" i="1"/>
  <c r="I107" i="1" s="1"/>
  <c r="I106" i="1" s="1"/>
  <c r="L107" i="1"/>
  <c r="L106" i="1" s="1"/>
  <c r="K107" i="1"/>
  <c r="J107" i="1"/>
  <c r="J106" i="1" s="1"/>
  <c r="K106" i="1"/>
  <c r="L103" i="1"/>
  <c r="K103" i="1"/>
  <c r="J103" i="1"/>
  <c r="I103" i="1"/>
  <c r="I102" i="1" s="1"/>
  <c r="I101" i="1" s="1"/>
  <c r="L102" i="1"/>
  <c r="L101" i="1" s="1"/>
  <c r="K102" i="1"/>
  <c r="J102" i="1"/>
  <c r="J101" i="1" s="1"/>
  <c r="K101" i="1"/>
  <c r="L98" i="1"/>
  <c r="K98" i="1"/>
  <c r="J98" i="1"/>
  <c r="I98" i="1"/>
  <c r="I97" i="1" s="1"/>
  <c r="I96" i="1" s="1"/>
  <c r="L97" i="1"/>
  <c r="L96" i="1" s="1"/>
  <c r="L95" i="1" s="1"/>
  <c r="K97" i="1"/>
  <c r="J97" i="1"/>
  <c r="J96" i="1" s="1"/>
  <c r="K96" i="1"/>
  <c r="K95" i="1" s="1"/>
  <c r="L91" i="1"/>
  <c r="L90" i="1" s="1"/>
  <c r="L89" i="1" s="1"/>
  <c r="L88" i="1" s="1"/>
  <c r="K91" i="1"/>
  <c r="J91" i="1"/>
  <c r="J90" i="1" s="1"/>
  <c r="J89" i="1" s="1"/>
  <c r="J88" i="1" s="1"/>
  <c r="I91" i="1"/>
  <c r="I90" i="1" s="1"/>
  <c r="I89" i="1" s="1"/>
  <c r="I88" i="1" s="1"/>
  <c r="K90" i="1"/>
  <c r="K89" i="1" s="1"/>
  <c r="K88" i="1" s="1"/>
  <c r="L86" i="1"/>
  <c r="K86" i="1"/>
  <c r="K85" i="1" s="1"/>
  <c r="K84" i="1" s="1"/>
  <c r="J86" i="1"/>
  <c r="J85" i="1" s="1"/>
  <c r="J84" i="1" s="1"/>
  <c r="I86" i="1"/>
  <c r="L85" i="1"/>
  <c r="I85" i="1"/>
  <c r="I84" i="1" s="1"/>
  <c r="L84" i="1"/>
  <c r="L80" i="1"/>
  <c r="K80" i="1"/>
  <c r="K79" i="1" s="1"/>
  <c r="K68" i="1" s="1"/>
  <c r="K67" i="1" s="1"/>
  <c r="J80" i="1"/>
  <c r="J79" i="1" s="1"/>
  <c r="I80" i="1"/>
  <c r="L79" i="1"/>
  <c r="I79" i="1"/>
  <c r="L75" i="1"/>
  <c r="L74" i="1" s="1"/>
  <c r="K75" i="1"/>
  <c r="J75" i="1"/>
  <c r="J74" i="1" s="1"/>
  <c r="I75" i="1"/>
  <c r="I74" i="1" s="1"/>
  <c r="K74" i="1"/>
  <c r="L70" i="1"/>
  <c r="K70" i="1"/>
  <c r="J70" i="1"/>
  <c r="I70" i="1"/>
  <c r="I69" i="1" s="1"/>
  <c r="L69" i="1"/>
  <c r="L68" i="1" s="1"/>
  <c r="L67" i="1" s="1"/>
  <c r="K69" i="1"/>
  <c r="J69" i="1"/>
  <c r="L50" i="1"/>
  <c r="L49" i="1" s="1"/>
  <c r="L48" i="1" s="1"/>
  <c r="L47" i="1" s="1"/>
  <c r="K50" i="1"/>
  <c r="J50" i="1"/>
  <c r="J49" i="1" s="1"/>
  <c r="J48" i="1" s="1"/>
  <c r="J47" i="1" s="1"/>
  <c r="I50" i="1"/>
  <c r="I49" i="1" s="1"/>
  <c r="I48" i="1" s="1"/>
  <c r="I47" i="1" s="1"/>
  <c r="K49" i="1"/>
  <c r="K48" i="1" s="1"/>
  <c r="K47" i="1" s="1"/>
  <c r="L45" i="1"/>
  <c r="K45" i="1"/>
  <c r="K44" i="1" s="1"/>
  <c r="K43" i="1" s="1"/>
  <c r="J45" i="1"/>
  <c r="J44" i="1" s="1"/>
  <c r="J43" i="1" s="1"/>
  <c r="I45" i="1"/>
  <c r="L44" i="1"/>
  <c r="I44" i="1"/>
  <c r="L43" i="1"/>
  <c r="I43" i="1"/>
  <c r="L41" i="1"/>
  <c r="K41" i="1"/>
  <c r="J41" i="1"/>
  <c r="I41" i="1"/>
  <c r="L39" i="1"/>
  <c r="K39" i="1"/>
  <c r="J39" i="1"/>
  <c r="I39" i="1"/>
  <c r="L38" i="1"/>
  <c r="L37" i="1" s="1"/>
  <c r="L36" i="1" s="1"/>
  <c r="K38" i="1"/>
  <c r="J38" i="1"/>
  <c r="J37" i="1" s="1"/>
  <c r="I38" i="1"/>
  <c r="I37" i="1" s="1"/>
  <c r="I36" i="1" s="1"/>
  <c r="K37" i="1"/>
  <c r="K36" i="1" s="1"/>
  <c r="I188" i="27" l="1"/>
  <c r="I187" i="27" s="1"/>
  <c r="L241" i="27"/>
  <c r="L306" i="27"/>
  <c r="L305" i="27" s="1"/>
  <c r="L175" i="27"/>
  <c r="J95" i="27"/>
  <c r="J115" i="27"/>
  <c r="I175" i="27"/>
  <c r="J188" i="27"/>
  <c r="J187" i="27" s="1"/>
  <c r="J186" i="27" s="1"/>
  <c r="K188" i="27"/>
  <c r="K187" i="27" s="1"/>
  <c r="L36" i="27"/>
  <c r="L141" i="27"/>
  <c r="L187" i="27"/>
  <c r="I141" i="27"/>
  <c r="L161" i="27"/>
  <c r="L160" i="27" s="1"/>
  <c r="I161" i="27"/>
  <c r="I160" i="27" s="1"/>
  <c r="I35" i="27" s="1"/>
  <c r="L170" i="27"/>
  <c r="L95" i="27"/>
  <c r="L115" i="27"/>
  <c r="K141" i="27"/>
  <c r="I170" i="27"/>
  <c r="L218" i="27"/>
  <c r="J338" i="27"/>
  <c r="I241" i="27"/>
  <c r="I240" i="27" s="1"/>
  <c r="K338" i="27"/>
  <c r="K305" i="27" s="1"/>
  <c r="I338" i="27"/>
  <c r="J68" i="27"/>
  <c r="J67" i="27" s="1"/>
  <c r="J35" i="27" s="1"/>
  <c r="J370" i="27" s="1"/>
  <c r="K170" i="27"/>
  <c r="I306" i="27"/>
  <c r="I305" i="27" s="1"/>
  <c r="K68" i="27"/>
  <c r="K67" i="27" s="1"/>
  <c r="K35" i="27" s="1"/>
  <c r="J241" i="27"/>
  <c r="J240" i="27" s="1"/>
  <c r="L273" i="27"/>
  <c r="J306" i="27"/>
  <c r="J305" i="27" s="1"/>
  <c r="J241" i="26"/>
  <c r="I188" i="26"/>
  <c r="L273" i="26"/>
  <c r="J36" i="26"/>
  <c r="I68" i="26"/>
  <c r="I67" i="26" s="1"/>
  <c r="I35" i="26" s="1"/>
  <c r="L175" i="26"/>
  <c r="L188" i="26"/>
  <c r="L187" i="26" s="1"/>
  <c r="L240" i="26"/>
  <c r="J273" i="26"/>
  <c r="J338" i="26"/>
  <c r="J115" i="26"/>
  <c r="K141" i="26"/>
  <c r="J188" i="26"/>
  <c r="J187" i="26" s="1"/>
  <c r="I306" i="26"/>
  <c r="I305" i="26" s="1"/>
  <c r="K338" i="26"/>
  <c r="K305" i="26" s="1"/>
  <c r="J95" i="26"/>
  <c r="K115" i="26"/>
  <c r="K187" i="26"/>
  <c r="L305" i="26"/>
  <c r="K95" i="26"/>
  <c r="K35" i="26" s="1"/>
  <c r="I115" i="26"/>
  <c r="I338" i="26"/>
  <c r="J306" i="26"/>
  <c r="I218" i="26"/>
  <c r="L338" i="26"/>
  <c r="L115" i="26"/>
  <c r="L35" i="26" s="1"/>
  <c r="J141" i="26"/>
  <c r="L170" i="26"/>
  <c r="K241" i="14"/>
  <c r="K240" i="14" s="1"/>
  <c r="K36" i="14"/>
  <c r="I68" i="14"/>
  <c r="I67" i="14" s="1"/>
  <c r="I35" i="14" s="1"/>
  <c r="I187" i="14"/>
  <c r="J218" i="14"/>
  <c r="L273" i="14"/>
  <c r="I338" i="14"/>
  <c r="L95" i="14"/>
  <c r="L115" i="14"/>
  <c r="K141" i="14"/>
  <c r="K188" i="14"/>
  <c r="K187" i="14" s="1"/>
  <c r="K186" i="14" s="1"/>
  <c r="L306" i="14"/>
  <c r="J35" i="14"/>
  <c r="L141" i="14"/>
  <c r="L175" i="14"/>
  <c r="L170" i="14" s="1"/>
  <c r="I306" i="14"/>
  <c r="K68" i="14"/>
  <c r="K67" i="14" s="1"/>
  <c r="J187" i="14"/>
  <c r="L218" i="14"/>
  <c r="L187" i="14" s="1"/>
  <c r="J338" i="14"/>
  <c r="J305" i="14"/>
  <c r="J170" i="14"/>
  <c r="L241" i="14"/>
  <c r="L338" i="14"/>
  <c r="I241" i="14"/>
  <c r="I240" i="14" s="1"/>
  <c r="J273" i="13"/>
  <c r="J240" i="13" s="1"/>
  <c r="I306" i="13"/>
  <c r="L36" i="13"/>
  <c r="J68" i="13"/>
  <c r="J67" i="13" s="1"/>
  <c r="L273" i="13"/>
  <c r="J306" i="13"/>
  <c r="J305" i="13" s="1"/>
  <c r="J36" i="13"/>
  <c r="K68" i="13"/>
  <c r="K67" i="13" s="1"/>
  <c r="K35" i="13" s="1"/>
  <c r="K141" i="13"/>
  <c r="J338" i="13"/>
  <c r="K115" i="13"/>
  <c r="L241" i="13"/>
  <c r="I338" i="13"/>
  <c r="I115" i="13"/>
  <c r="I35" i="13" s="1"/>
  <c r="J141" i="13"/>
  <c r="K306" i="13"/>
  <c r="K305" i="13" s="1"/>
  <c r="L141" i="13"/>
  <c r="I161" i="13"/>
  <c r="I160" i="13" s="1"/>
  <c r="K241" i="13"/>
  <c r="K240" i="13" s="1"/>
  <c r="I273" i="13"/>
  <c r="L338" i="13"/>
  <c r="L305" i="13" s="1"/>
  <c r="L188" i="13"/>
  <c r="L187" i="13" s="1"/>
  <c r="J95" i="13"/>
  <c r="J188" i="13"/>
  <c r="J187" i="13" s="1"/>
  <c r="I218" i="13"/>
  <c r="I187" i="13" s="1"/>
  <c r="I241" i="13"/>
  <c r="I240" i="13" s="1"/>
  <c r="I170" i="13"/>
  <c r="K188" i="13"/>
  <c r="K187" i="13" s="1"/>
  <c r="L115" i="12"/>
  <c r="I273" i="12"/>
  <c r="K95" i="12"/>
  <c r="K35" i="12" s="1"/>
  <c r="K370" i="12" s="1"/>
  <c r="I161" i="12"/>
  <c r="I160" i="12" s="1"/>
  <c r="I218" i="12"/>
  <c r="I241" i="12"/>
  <c r="I240" i="12" s="1"/>
  <c r="J68" i="12"/>
  <c r="J67" i="12" s="1"/>
  <c r="J35" i="12" s="1"/>
  <c r="I188" i="12"/>
  <c r="I187" i="12" s="1"/>
  <c r="J273" i="12"/>
  <c r="J240" i="12" s="1"/>
  <c r="I306" i="12"/>
  <c r="K68" i="12"/>
  <c r="K67" i="12" s="1"/>
  <c r="L187" i="12"/>
  <c r="I115" i="12"/>
  <c r="I170" i="12"/>
  <c r="L273" i="12"/>
  <c r="J188" i="12"/>
  <c r="J187" i="12" s="1"/>
  <c r="J338" i="12"/>
  <c r="J115" i="12"/>
  <c r="L175" i="12"/>
  <c r="L170" i="12" s="1"/>
  <c r="L35" i="12" s="1"/>
  <c r="K188" i="12"/>
  <c r="K187" i="12" s="1"/>
  <c r="K186" i="12" s="1"/>
  <c r="L306" i="12"/>
  <c r="L305" i="12" s="1"/>
  <c r="K338" i="12"/>
  <c r="K115" i="12"/>
  <c r="I36" i="12"/>
  <c r="J306" i="12"/>
  <c r="I338" i="12"/>
  <c r="K141" i="12"/>
  <c r="L241" i="12"/>
  <c r="L240" i="12" s="1"/>
  <c r="K306" i="12"/>
  <c r="K305" i="12" s="1"/>
  <c r="L338" i="12"/>
  <c r="I36" i="10"/>
  <c r="K170" i="10"/>
  <c r="K273" i="10"/>
  <c r="I305" i="10"/>
  <c r="L273" i="10"/>
  <c r="I175" i="10"/>
  <c r="I170" i="10" s="1"/>
  <c r="I218" i="10"/>
  <c r="I187" i="10" s="1"/>
  <c r="I186" i="10" s="1"/>
  <c r="J306" i="10"/>
  <c r="K188" i="10"/>
  <c r="K187" i="10" s="1"/>
  <c r="K306" i="10"/>
  <c r="J338" i="10"/>
  <c r="L188" i="10"/>
  <c r="L187" i="10" s="1"/>
  <c r="L306" i="10"/>
  <c r="L305" i="10" s="1"/>
  <c r="J115" i="10"/>
  <c r="K36" i="10"/>
  <c r="K35" i="10" s="1"/>
  <c r="J95" i="10"/>
  <c r="J35" i="10" s="1"/>
  <c r="K241" i="10"/>
  <c r="K240" i="10" s="1"/>
  <c r="L35" i="10"/>
  <c r="I115" i="10"/>
  <c r="J188" i="10"/>
  <c r="J187" i="10" s="1"/>
  <c r="L241" i="10"/>
  <c r="I338" i="10"/>
  <c r="J241" i="10"/>
  <c r="K338" i="10"/>
  <c r="I240" i="10"/>
  <c r="L141" i="10"/>
  <c r="J170" i="10"/>
  <c r="J273" i="10"/>
  <c r="I187" i="7"/>
  <c r="K241" i="7"/>
  <c r="J95" i="7"/>
  <c r="I115" i="7"/>
  <c r="J187" i="7"/>
  <c r="L241" i="7"/>
  <c r="J240" i="7"/>
  <c r="K141" i="7"/>
  <c r="I241" i="7"/>
  <c r="I240" i="7" s="1"/>
  <c r="I306" i="7"/>
  <c r="I305" i="7" s="1"/>
  <c r="K36" i="7"/>
  <c r="K35" i="7" s="1"/>
  <c r="J68" i="7"/>
  <c r="J67" i="7" s="1"/>
  <c r="J273" i="7"/>
  <c r="J338" i="7"/>
  <c r="K170" i="7"/>
  <c r="K273" i="7"/>
  <c r="J306" i="7"/>
  <c r="J305" i="7" s="1"/>
  <c r="J36" i="7"/>
  <c r="L170" i="7"/>
  <c r="L35" i="7" s="1"/>
  <c r="L273" i="7"/>
  <c r="K306" i="7"/>
  <c r="K305" i="7" s="1"/>
  <c r="L306" i="7"/>
  <c r="L305" i="7" s="1"/>
  <c r="J115" i="7"/>
  <c r="K188" i="7"/>
  <c r="K187" i="7" s="1"/>
  <c r="K338" i="7"/>
  <c r="I36" i="7"/>
  <c r="L188" i="7"/>
  <c r="L187" i="7" s="1"/>
  <c r="L338" i="7"/>
  <c r="J95" i="6"/>
  <c r="J115" i="6"/>
  <c r="K141" i="6"/>
  <c r="L218" i="6"/>
  <c r="L187" i="6" s="1"/>
  <c r="K306" i="6"/>
  <c r="K305" i="6" s="1"/>
  <c r="J170" i="6"/>
  <c r="I273" i="6"/>
  <c r="J36" i="6"/>
  <c r="J68" i="6"/>
  <c r="J67" i="6" s="1"/>
  <c r="J141" i="6"/>
  <c r="K170" i="6"/>
  <c r="J241" i="6"/>
  <c r="K68" i="6"/>
  <c r="K67" i="6" s="1"/>
  <c r="K35" i="6" s="1"/>
  <c r="L170" i="6"/>
  <c r="K241" i="6"/>
  <c r="K240" i="6" s="1"/>
  <c r="I240" i="6"/>
  <c r="I306" i="6"/>
  <c r="L141" i="6"/>
  <c r="I175" i="6"/>
  <c r="I170" i="6" s="1"/>
  <c r="I35" i="6" s="1"/>
  <c r="J273" i="6"/>
  <c r="I218" i="6"/>
  <c r="I187" i="6" s="1"/>
  <c r="J306" i="6"/>
  <c r="J305" i="6" s="1"/>
  <c r="K338" i="6"/>
  <c r="J188" i="6"/>
  <c r="J187" i="6" s="1"/>
  <c r="I338" i="6"/>
  <c r="L36" i="6"/>
  <c r="K188" i="6"/>
  <c r="K187" i="6" s="1"/>
  <c r="K273" i="6"/>
  <c r="L338" i="6"/>
  <c r="L305" i="6" s="1"/>
  <c r="K36" i="5"/>
  <c r="J68" i="5"/>
  <c r="J67" i="5" s="1"/>
  <c r="J35" i="5" s="1"/>
  <c r="I141" i="5"/>
  <c r="J241" i="5"/>
  <c r="J240" i="5" s="1"/>
  <c r="I170" i="5"/>
  <c r="K305" i="5"/>
  <c r="J338" i="5"/>
  <c r="J305" i="5" s="1"/>
  <c r="L306" i="5"/>
  <c r="L305" i="5" s="1"/>
  <c r="I36" i="5"/>
  <c r="K170" i="5"/>
  <c r="I338" i="5"/>
  <c r="I305" i="5" s="1"/>
  <c r="I175" i="5"/>
  <c r="I218" i="5"/>
  <c r="J115" i="5"/>
  <c r="K188" i="5"/>
  <c r="K187" i="5" s="1"/>
  <c r="K338" i="5"/>
  <c r="L188" i="5"/>
  <c r="L187" i="5" s="1"/>
  <c r="K241" i="5"/>
  <c r="K240" i="5" s="1"/>
  <c r="L338" i="5"/>
  <c r="I187" i="5"/>
  <c r="L240" i="5"/>
  <c r="I115" i="5"/>
  <c r="J188" i="5"/>
  <c r="J187" i="5" s="1"/>
  <c r="I241" i="5"/>
  <c r="I273" i="5"/>
  <c r="K115" i="4"/>
  <c r="J141" i="4"/>
  <c r="I36" i="4"/>
  <c r="I115" i="4"/>
  <c r="I218" i="4"/>
  <c r="J95" i="4"/>
  <c r="L188" i="4"/>
  <c r="L187" i="4" s="1"/>
  <c r="L241" i="4"/>
  <c r="L240" i="4" s="1"/>
  <c r="I187" i="4"/>
  <c r="J35" i="4"/>
  <c r="K95" i="4"/>
  <c r="K35" i="4" s="1"/>
  <c r="I273" i="4"/>
  <c r="I306" i="4"/>
  <c r="J338" i="4"/>
  <c r="J188" i="4"/>
  <c r="J187" i="4" s="1"/>
  <c r="J241" i="4"/>
  <c r="K338" i="4"/>
  <c r="I95" i="4"/>
  <c r="K188" i="4"/>
  <c r="K187" i="4" s="1"/>
  <c r="K241" i="4"/>
  <c r="K240" i="4" s="1"/>
  <c r="J273" i="4"/>
  <c r="J306" i="4"/>
  <c r="J305" i="4" s="1"/>
  <c r="I241" i="4"/>
  <c r="I240" i="4" s="1"/>
  <c r="K273" i="4"/>
  <c r="K306" i="4"/>
  <c r="I338" i="4"/>
  <c r="J68" i="3"/>
  <c r="J67" i="3" s="1"/>
  <c r="I187" i="3"/>
  <c r="J170" i="3"/>
  <c r="L188" i="3"/>
  <c r="L187" i="3" s="1"/>
  <c r="L186" i="3" s="1"/>
  <c r="L241" i="3"/>
  <c r="L240" i="3" s="1"/>
  <c r="I306" i="3"/>
  <c r="J95" i="3"/>
  <c r="I273" i="3"/>
  <c r="J338" i="3"/>
  <c r="K95" i="3"/>
  <c r="J188" i="3"/>
  <c r="J187" i="3" s="1"/>
  <c r="J241" i="3"/>
  <c r="K338" i="3"/>
  <c r="K188" i="3"/>
  <c r="K187" i="3" s="1"/>
  <c r="K241" i="3"/>
  <c r="K240" i="3" s="1"/>
  <c r="J273" i="3"/>
  <c r="J306" i="3"/>
  <c r="I95" i="3"/>
  <c r="I241" i="3"/>
  <c r="I240" i="3" s="1"/>
  <c r="K273" i="3"/>
  <c r="K306" i="3"/>
  <c r="K305" i="3" s="1"/>
  <c r="I338" i="3"/>
  <c r="I35" i="3"/>
  <c r="L35" i="3"/>
  <c r="J36" i="3"/>
  <c r="J115" i="3"/>
  <c r="I170" i="3"/>
  <c r="K35" i="3"/>
  <c r="K115" i="3"/>
  <c r="J141" i="3"/>
  <c r="I35" i="2"/>
  <c r="K95" i="2"/>
  <c r="K141" i="2"/>
  <c r="K115" i="2"/>
  <c r="I241" i="2"/>
  <c r="I240" i="2" s="1"/>
  <c r="I273" i="2"/>
  <c r="L115" i="2"/>
  <c r="I175" i="2"/>
  <c r="K241" i="2"/>
  <c r="K240" i="2" s="1"/>
  <c r="J273" i="2"/>
  <c r="J338" i="2"/>
  <c r="J141" i="2"/>
  <c r="L188" i="2"/>
  <c r="L187" i="2" s="1"/>
  <c r="K273" i="2"/>
  <c r="J306" i="2"/>
  <c r="I188" i="2"/>
  <c r="I218" i="2"/>
  <c r="L273" i="2"/>
  <c r="L240" i="2" s="1"/>
  <c r="K306" i="2"/>
  <c r="K305" i="2" s="1"/>
  <c r="I306" i="2"/>
  <c r="L36" i="2"/>
  <c r="J68" i="2"/>
  <c r="J67" i="2" s="1"/>
  <c r="I338" i="2"/>
  <c r="J241" i="2"/>
  <c r="J36" i="2"/>
  <c r="K68" i="2"/>
  <c r="K67" i="2" s="1"/>
  <c r="K188" i="2"/>
  <c r="K187" i="2" s="1"/>
  <c r="J187" i="2"/>
  <c r="K35" i="2"/>
  <c r="I68" i="2"/>
  <c r="I67" i="2" s="1"/>
  <c r="I170" i="2"/>
  <c r="L338" i="2"/>
  <c r="L305" i="2" s="1"/>
  <c r="L115" i="1"/>
  <c r="L35" i="1" s="1"/>
  <c r="I218" i="1"/>
  <c r="I175" i="1"/>
  <c r="K188" i="1"/>
  <c r="K187" i="1" s="1"/>
  <c r="I273" i="1"/>
  <c r="I68" i="1"/>
  <c r="I67" i="1" s="1"/>
  <c r="I35" i="1" s="1"/>
  <c r="L141" i="1"/>
  <c r="K170" i="1"/>
  <c r="K35" i="1" s="1"/>
  <c r="K241" i="1"/>
  <c r="K240" i="1" s="1"/>
  <c r="I188" i="1"/>
  <c r="I187" i="1" s="1"/>
  <c r="J241" i="1"/>
  <c r="I306" i="1"/>
  <c r="J95" i="1"/>
  <c r="J188" i="1"/>
  <c r="J187" i="1" s="1"/>
  <c r="J273" i="1"/>
  <c r="J338" i="1"/>
  <c r="K273" i="1"/>
  <c r="J306" i="1"/>
  <c r="J305" i="1" s="1"/>
  <c r="I241" i="1"/>
  <c r="I240" i="1" s="1"/>
  <c r="L188" i="1"/>
  <c r="L187" i="1" s="1"/>
  <c r="L273" i="1"/>
  <c r="L240" i="1" s="1"/>
  <c r="K306" i="1"/>
  <c r="I338" i="1"/>
  <c r="I95" i="1"/>
  <c r="I141" i="1"/>
  <c r="K338" i="1"/>
  <c r="J36" i="1"/>
  <c r="J68" i="1"/>
  <c r="J67" i="1" s="1"/>
  <c r="J115" i="1"/>
  <c r="I161" i="1"/>
  <c r="I160" i="1" s="1"/>
  <c r="I170" i="1"/>
  <c r="L240" i="27" l="1"/>
  <c r="L186" i="27" s="1"/>
  <c r="I186" i="27"/>
  <c r="I370" i="27" s="1"/>
  <c r="L35" i="27"/>
  <c r="K186" i="27"/>
  <c r="K370" i="27" s="1"/>
  <c r="K186" i="26"/>
  <c r="K370" i="26" s="1"/>
  <c r="L186" i="26"/>
  <c r="L370" i="26" s="1"/>
  <c r="J35" i="26"/>
  <c r="I187" i="26"/>
  <c r="I186" i="26" s="1"/>
  <c r="I370" i="26" s="1"/>
  <c r="J305" i="26"/>
  <c r="J240" i="26"/>
  <c r="J186" i="26" s="1"/>
  <c r="L35" i="14"/>
  <c r="J186" i="14"/>
  <c r="K35" i="14"/>
  <c r="K370" i="14" s="1"/>
  <c r="J370" i="14"/>
  <c r="L305" i="14"/>
  <c r="I305" i="14"/>
  <c r="I186" i="14" s="1"/>
  <c r="I370" i="14" s="1"/>
  <c r="L240" i="14"/>
  <c r="L186" i="14" s="1"/>
  <c r="K186" i="13"/>
  <c r="K370" i="13" s="1"/>
  <c r="J35" i="13"/>
  <c r="J370" i="13" s="1"/>
  <c r="J186" i="13"/>
  <c r="L240" i="13"/>
  <c r="L35" i="13"/>
  <c r="L186" i="13"/>
  <c r="I305" i="13"/>
  <c r="I186" i="13" s="1"/>
  <c r="I370" i="13" s="1"/>
  <c r="J305" i="12"/>
  <c r="J186" i="12" s="1"/>
  <c r="J370" i="12" s="1"/>
  <c r="I35" i="12"/>
  <c r="L186" i="12"/>
  <c r="L370" i="12" s="1"/>
  <c r="I305" i="12"/>
  <c r="I186" i="12" s="1"/>
  <c r="I35" i="10"/>
  <c r="I370" i="10" s="1"/>
  <c r="L240" i="10"/>
  <c r="L186" i="10" s="1"/>
  <c r="L370" i="10" s="1"/>
  <c r="K305" i="10"/>
  <c r="J240" i="10"/>
  <c r="K186" i="10"/>
  <c r="K370" i="10" s="1"/>
  <c r="J305" i="10"/>
  <c r="J186" i="10" s="1"/>
  <c r="J370" i="10" s="1"/>
  <c r="L240" i="7"/>
  <c r="J35" i="7"/>
  <c r="J370" i="7" s="1"/>
  <c r="J186" i="7"/>
  <c r="I35" i="7"/>
  <c r="K240" i="7"/>
  <c r="L186" i="7"/>
  <c r="L370" i="7" s="1"/>
  <c r="K186" i="7"/>
  <c r="K370" i="7" s="1"/>
  <c r="I186" i="7"/>
  <c r="L186" i="6"/>
  <c r="J35" i="6"/>
  <c r="K186" i="6"/>
  <c r="K370" i="6" s="1"/>
  <c r="L35" i="6"/>
  <c r="L370" i="6" s="1"/>
  <c r="I305" i="6"/>
  <c r="I186" i="6" s="1"/>
  <c r="I370" i="6" s="1"/>
  <c r="J240" i="6"/>
  <c r="J186" i="6" s="1"/>
  <c r="I35" i="5"/>
  <c r="L186" i="5"/>
  <c r="L370" i="5" s="1"/>
  <c r="K186" i="5"/>
  <c r="I240" i="5"/>
  <c r="I186" i="5" s="1"/>
  <c r="J186" i="5"/>
  <c r="J370" i="5" s="1"/>
  <c r="K35" i="5"/>
  <c r="K370" i="5" s="1"/>
  <c r="L186" i="4"/>
  <c r="L370" i="4" s="1"/>
  <c r="J240" i="4"/>
  <c r="J186" i="4"/>
  <c r="J370" i="4" s="1"/>
  <c r="I35" i="4"/>
  <c r="K305" i="4"/>
  <c r="K186" i="4" s="1"/>
  <c r="K370" i="4" s="1"/>
  <c r="I305" i="4"/>
  <c r="I186" i="4" s="1"/>
  <c r="L370" i="3"/>
  <c r="J240" i="3"/>
  <c r="I305" i="3"/>
  <c r="J305" i="3"/>
  <c r="J186" i="3" s="1"/>
  <c r="K186" i="3"/>
  <c r="K370" i="3" s="1"/>
  <c r="I186" i="3"/>
  <c r="I370" i="3" s="1"/>
  <c r="J35" i="3"/>
  <c r="I370" i="2"/>
  <c r="L35" i="2"/>
  <c r="I305" i="2"/>
  <c r="K186" i="2"/>
  <c r="K370" i="2" s="1"/>
  <c r="I187" i="2"/>
  <c r="I186" i="2" s="1"/>
  <c r="J35" i="2"/>
  <c r="J305" i="2"/>
  <c r="J240" i="2"/>
  <c r="J186" i="2" s="1"/>
  <c r="L186" i="2"/>
  <c r="J35" i="1"/>
  <c r="L186" i="1"/>
  <c r="L370" i="1" s="1"/>
  <c r="I305" i="1"/>
  <c r="I186" i="1" s="1"/>
  <c r="I370" i="1" s="1"/>
  <c r="K305" i="1"/>
  <c r="K186" i="1" s="1"/>
  <c r="K370" i="1" s="1"/>
  <c r="J240" i="1"/>
  <c r="J186" i="1" s="1"/>
  <c r="L370" i="27" l="1"/>
  <c r="J370" i="26"/>
  <c r="L370" i="14"/>
  <c r="L370" i="13"/>
  <c r="I370" i="12"/>
  <c r="I370" i="7"/>
  <c r="J370" i="6"/>
  <c r="I370" i="5"/>
  <c r="I370" i="4"/>
  <c r="J370" i="3"/>
  <c r="J370" i="2"/>
  <c r="L370" i="2"/>
  <c r="J370" i="1"/>
  <c r="E26" i="21" l="1"/>
  <c r="D26" i="21"/>
  <c r="C26" i="21"/>
  <c r="G22" i="21"/>
  <c r="G26" i="21" s="1"/>
</calcChain>
</file>

<file path=xl/sharedStrings.xml><?xml version="1.0" encoding="utf-8"?>
<sst xmlns="http://schemas.openxmlformats.org/spreadsheetml/2006/main" count="5584" uniqueCount="433">
  <si>
    <t xml:space="preserve">       </t>
  </si>
  <si>
    <t>Gargždų Kranto progimnazija, 191789019, Kvietinių 28, Gargždai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</si>
  <si>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</si>
  <si>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</si>
  <si>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</si>
  <si>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</si>
  <si>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</si>
  <si>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</si>
  <si>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</si>
  <si>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>Departamento</t>
  </si>
  <si>
    <t>Įstaigos</t>
  </si>
  <si>
    <t>191789019</t>
  </si>
  <si>
    <t xml:space="preserve"> </t>
  </si>
  <si>
    <t>Programos</t>
  </si>
  <si>
    <t>Finansavimo šaltinio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</si>
  <si>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</si>
  <si>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</si>
  <si>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</si>
  <si>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</si>
  <si>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</si>
  <si>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</si>
  <si>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</si>
  <si>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</si>
  <si>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</si>
  <si>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</si>
  <si>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</si>
  <si>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</si>
  <si>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</si>
  <si>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</si>
  <si>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</si>
  <si>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</si>
  <si>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</si>
  <si>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</si>
  <si>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</si>
  <si>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</si>
  <si>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</si>
  <si>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</si>
  <si>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</si>
  <si>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</si>
  <si>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</si>
  <si>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</si>
  <si>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</si>
  <si>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</si>
  <si>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</si>
  <si>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</si>
  <si>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</si>
  <si>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</si>
  <si>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</si>
  <si>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</si>
  <si>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</si>
  <si>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</si>
  <si>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</si>
  <si>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</si>
  <si>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</si>
  <si>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</si>
  <si>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</si>
  <si>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</si>
  <si>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</si>
  <si>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</si>
  <si>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</si>
  <si>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</si>
  <si>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</si>
  <si>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</si>
  <si>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</si>
  <si>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</si>
  <si>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</si>
  <si>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</si>
  <si>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</si>
  <si>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</si>
  <si>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</si>
  <si>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</si>
  <si>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</si>
  <si>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</si>
  <si>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</si>
  <si>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</si>
  <si>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</si>
  <si>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</si>
  <si>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</si>
  <si>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</si>
  <si>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</si>
  <si>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</si>
  <si>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</si>
  <si>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</si>
  <si>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</si>
  <si>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</si>
  <si>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</si>
  <si>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</si>
  <si>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</si>
  <si>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</si>
  <si>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</si>
  <si>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</si>
  <si>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</si>
  <si>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</si>
  <si>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</si>
  <si>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</si>
  <si>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</si>
  <si>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</si>
  <si>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</si>
  <si>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</si>
  <si>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</si>
  <si>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</si>
  <si>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</si>
  <si>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</si>
  <si>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</si>
  <si>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</si>
  <si>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</si>
  <si>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</si>
  <si>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</si>
  <si>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</si>
  <si>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</si>
  <si>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</si>
  <si>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</si>
  <si>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</si>
  <si>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</si>
  <si>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</si>
  <si>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</si>
  <si>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</si>
  <si>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</si>
  <si>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</si>
  <si>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</si>
  <si>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</si>
  <si>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</si>
  <si>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</si>
  <si>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</si>
  <si>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</si>
  <si>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</si>
  <si>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</si>
  <si>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</si>
  <si>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</si>
  <si>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</si>
  <si>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</si>
  <si>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</si>
  <si>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</si>
  <si>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</si>
  <si>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</si>
  <si>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Nematerialiojo turto kūrimo ir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</si>
  <si>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</si>
  <si>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</si>
  <si>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</si>
  <si>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</si>
  <si>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</si>
  <si>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</si>
  <si>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</si>
  <si>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</si>
  <si>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</si>
  <si>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Karinių atsargų įsigijimo išlaidos</t>
  </si>
  <si>
    <t>Ilgalaikio turto finansinės nuomos (lizingo)  išlaidos</t>
  </si>
  <si>
    <t>Ilgalaikio turto finansinės nuomos (lizingo)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</si>
  <si>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</si>
  <si>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</si>
  <si>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</si>
  <si>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</si>
  <si>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</si>
  <si>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</si>
  <si>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</si>
  <si>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</si>
  <si>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</si>
  <si>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</si>
  <si>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</si>
  <si>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</si>
  <si>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</si>
  <si>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</si>
  <si>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</si>
  <si>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</si>
  <si>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</si>
  <si>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</si>
  <si>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</si>
  <si>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</si>
  <si>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</si>
  <si>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</si>
  <si>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</si>
  <si>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</si>
  <si>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</si>
  <si>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</si>
  <si>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</si>
  <si>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</si>
  <si>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</si>
  <si>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</si>
  <si>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</si>
  <si>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</si>
  <si>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</si>
  <si>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</si>
  <si>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</si>
  <si>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</si>
  <si>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</si>
  <si>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</si>
  <si>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</si>
  <si>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</si>
  <si>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</si>
  <si>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</si>
  <si>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</si>
  <si>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</si>
  <si>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</si>
  <si>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</si>
  <si>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</si>
  <si>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</si>
  <si>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</si>
  <si>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</si>
  <si>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</si>
  <si>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</si>
  <si>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</si>
  <si>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</si>
  <si>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</si>
  <si>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</si>
  <si>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</si>
  <si>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</si>
  <si>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</si>
  <si>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</si>
  <si>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</si>
  <si>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Vilija Lukauskienė</t>
  </si>
  <si>
    <t>(parašas)</t>
  </si>
  <si>
    <t>(vardas ir pavardė)</t>
  </si>
  <si>
    <t>Biudžetinių įstaigų centralizuotos apskaitos skyriaus vedėja</t>
  </si>
  <si>
    <t>Viktorija Kaprizkina</t>
  </si>
  <si>
    <t>(finansinę apskaitą tvarkančio asmens, centralizuotos apskaitos įstaigos vadovo arba jo įgalioto asmens pareigų pavadinimas)</t>
  </si>
  <si>
    <t>SB</t>
  </si>
  <si>
    <t>Savivaldybės biudžeto lėšos</t>
  </si>
  <si>
    <t>Žinių visuomenės plėtros programa</t>
  </si>
  <si>
    <t>Mokyklos, priskiriamos pagrindinės mokyklos tipui</t>
  </si>
  <si>
    <t>09</t>
  </si>
  <si>
    <t>02</t>
  </si>
  <si>
    <t>01</t>
  </si>
  <si>
    <t>1.1.1.8. Bendrųjų ugdymo planų įgyvendinimas bei tinkamos ugdymo aplinkos užtikrinimas Gargždų "Kranto" progimnazijoje</t>
  </si>
  <si>
    <t>1.1.3.19. Įtraukusis ugdymas Klaipėdos rajono ugdymo įstaigose</t>
  </si>
  <si>
    <t>1.4.4.28. Švietimo įstaigų patalpų remontas, mokyklinių autobusų remontas, buitinės, organizacinės technikos, mokymo priemonių įsigijimas</t>
  </si>
  <si>
    <t>06</t>
  </si>
  <si>
    <t>ML</t>
  </si>
  <si>
    <t>Mokymo lėšos</t>
  </si>
  <si>
    <t>S</t>
  </si>
  <si>
    <t>Pajamos už paslaugas ir nuomą</t>
  </si>
  <si>
    <t>VBD</t>
  </si>
  <si>
    <t>Valstybės biudžeto specialioji tikslinė dotacija</t>
  </si>
  <si>
    <t xml:space="preserve">P A T V I R T I N T A 	
Klaipėdos rajono savivaldybės	
administracijos direktoriaus	
2023 m. kovo 21 d.	
įsakymu Nr.(5.1.1) AV - 747	</t>
  </si>
  <si>
    <t>(Įstaigos pavadinimas)</t>
  </si>
  <si>
    <t>191789019, Kvietinių g. 28, Gargždai</t>
  </si>
  <si>
    <t>(Registracijos kodas ir buveinės adresas)</t>
  </si>
  <si>
    <t>(Eur., euro cnt.)</t>
  </si>
  <si>
    <t>Pavadinimas</t>
  </si>
  <si>
    <t>Likutis metų pražioje</t>
  </si>
  <si>
    <t>Patvirtinta įmokų suma, įskaitant patikslinimą</t>
  </si>
  <si>
    <t>Faktinės įmokos į biudžetą ataskaitinį laikotarpį</t>
  </si>
  <si>
    <t>Gauti biudžeto asignavimai per ataskaitinį laikotarpį</t>
  </si>
  <si>
    <t>Negauti biudžeto asignavimai per ataskaitinį laikotarpį</t>
  </si>
  <si>
    <t>metams</t>
  </si>
  <si>
    <t>ataskaitiniam laikotarpiui</t>
  </si>
  <si>
    <t>Biudžetinių įstaigų pajamų už prekes ir paslaugas įmokos</t>
  </si>
  <si>
    <t xml:space="preserve">Įmokos už išlaikymą švietimo, socialinės apsaugos ir kitose įstaigose
</t>
  </si>
  <si>
    <t xml:space="preserve">Pajamų už ilgalaikio ir trumpalaikio materialiojo turto nuomą įmokos
</t>
  </si>
  <si>
    <t>Pajamų už socialinio būsto paslaugas įmokos</t>
  </si>
  <si>
    <t>Pajamų už infrastruktūros plėtrą įmokos, iš jų:</t>
  </si>
  <si>
    <t>Pajamų už prioritetinės infrastruktūros plėtrą įmokos</t>
  </si>
  <si>
    <t>X</t>
  </si>
  <si>
    <t>Pajamų už neprioritetinės infrastruktūros plėtrą įmokos</t>
  </si>
  <si>
    <t>Pajamos iš viso</t>
  </si>
  <si>
    <t>Likutis ataskaitinio laikotarpio pabaigoje,
iš viso</t>
  </si>
  <si>
    <t xml:space="preserve">                             </t>
  </si>
  <si>
    <t xml:space="preserve">Informacijos, reikalingos Lietuvos Respublikos savivaldybių iždų </t>
  </si>
  <si>
    <t>finansinėms ataskaitoms sudaryti,</t>
  </si>
  <si>
    <t>pateikimo taisyklių</t>
  </si>
  <si>
    <t>7 priedas</t>
  </si>
  <si>
    <t xml:space="preserve">(Savivaldybės biudžetinių įstaigų  pajamų įmokų ataskaitos forma S7) </t>
  </si>
  <si>
    <t>Gargždų "Kranto" progimnazija</t>
  </si>
  <si>
    <t>(įstaigos pavadinimas, kodas)</t>
  </si>
  <si>
    <t>Gargždai</t>
  </si>
  <si>
    <t xml:space="preserve">                       (sudarymo vieta)</t>
  </si>
  <si>
    <t>(Eurais,euro ct.)</t>
  </si>
  <si>
    <t>Didžiosios knygos sąskaitos numeris</t>
  </si>
  <si>
    <t>Didžiosios knygos sąskaitos pavadinimas</t>
  </si>
  <si>
    <t xml:space="preserve">Sukauptos gautinos iš savivaldybės iždo sumos </t>
  </si>
  <si>
    <t>Laikotarpio pradžios likutis</t>
  </si>
  <si>
    <t xml:space="preserve">Pervesta į iždą grąžintinų iš iždo sumų </t>
  </si>
  <si>
    <t>Gauta iš iždo sumų</t>
  </si>
  <si>
    <t>Grąžintinų sumų pokytis</t>
  </si>
  <si>
    <t>Laikotarpio pabaigos likutis
(3+4-5-6)</t>
  </si>
  <si>
    <t>Apskaičiuotos prekių, turto ir paslaugų pardavimo pajamos</t>
  </si>
  <si>
    <t>Apskaičiuotos turto naudojimo pajamos</t>
  </si>
  <si>
    <t>IŠ VISO:</t>
  </si>
  <si>
    <t>(vadovo ar jo įgalioto asmens pareigos)</t>
  </si>
  <si>
    <t>Gargždų Kranto progimnazija</t>
  </si>
  <si>
    <t>Klaipėdos raj. savivaldybės administracijos (Biudžeto ir ekonomikos skyriui)</t>
  </si>
  <si>
    <t>PAŽYMA DĖL GAUTINŲ, GAUTŲ IR GRĄŽINTINŲ FINANSAVIMO SUMŲ</t>
  </si>
  <si>
    <t>Kvietinių 28, Gargždai</t>
  </si>
  <si>
    <t>Ataskaitinis laikotarpis:</t>
  </si>
  <si>
    <t>Per ataskaitinį laikotarpį gautos finansavimo sumos:</t>
  </si>
  <si>
    <t>Eil.
Nr.</t>
  </si>
  <si>
    <t>Finansavimo
šaltinis</t>
  </si>
  <si>
    <t>Finansavimo sumų paskirtis</t>
  </si>
  <si>
    <t>Valstybės funkcija</t>
  </si>
  <si>
    <t>Programa</t>
  </si>
  <si>
    <t>Suma</t>
  </si>
  <si>
    <t>Atsargoms</t>
  </si>
  <si>
    <t>Kitoms išlaidoms</t>
  </si>
  <si>
    <t>Iš viso</t>
  </si>
  <si>
    <t>(Parašas) (Vardas ir pavardė)</t>
  </si>
  <si>
    <t>09.02.01.01.</t>
  </si>
  <si>
    <t>PAŽYMA DĖL SUKAUPTŲ FINANSAVIMO SUMŲ</t>
  </si>
  <si>
    <t>Sukaupta finansavimo pajamų suma ataskaitinio laikotarpio pabaigoje:</t>
  </si>
  <si>
    <t>Atidėjiniai</t>
  </si>
  <si>
    <t>Atostogų rezervas, iš jų:</t>
  </si>
  <si>
    <t>socialinio draudimo įmokos</t>
  </si>
  <si>
    <t>P A T V I R T I N T A</t>
  </si>
  <si>
    <t>Klaipėdos rajono savivaldybės</t>
  </si>
  <si>
    <t>administracijos direktoriaus</t>
  </si>
  <si>
    <t>2020 m. kovo 24 d.</t>
  </si>
  <si>
    <t>įsakymu Nr. (5.1.1 E) AV-659</t>
  </si>
  <si>
    <t>(Eurais)</t>
  </si>
  <si>
    <t xml:space="preserve">Iš viso  </t>
  </si>
  <si>
    <t xml:space="preserve"> biudžeto lėšos</t>
  </si>
  <si>
    <t xml:space="preserve">savivaldybės
 biudžeto </t>
  </si>
  <si>
    <t>valstybės biudžeto specialioji tikslinė dotacija</t>
  </si>
  <si>
    <t xml:space="preserve">mokymo lėšos </t>
  </si>
  <si>
    <t>pajamos už paslaugas ir nuomą</t>
  </si>
  <si>
    <t>2.1.1.</t>
  </si>
  <si>
    <t>iš jų:</t>
  </si>
  <si>
    <t>gyventojų pajamų mokestis</t>
  </si>
  <si>
    <t>2.1.2.</t>
  </si>
  <si>
    <t>Socialinio draudimo įmokos</t>
  </si>
  <si>
    <t>2.2.1.</t>
  </si>
  <si>
    <t>Prekių ir paslaugų įsigijimo išlaidos</t>
  </si>
  <si>
    <t xml:space="preserve">2.2.1.1.1.1. </t>
  </si>
  <si>
    <t xml:space="preserve">2.2.1.1.1.2. </t>
  </si>
  <si>
    <t xml:space="preserve">2.2.1.1.1.5. </t>
  </si>
  <si>
    <t>Ryšių paslaugų įsigijimo išlaidos</t>
  </si>
  <si>
    <t xml:space="preserve">2.2.1.1.1.6. </t>
  </si>
  <si>
    <t xml:space="preserve">2.2.1.1.1.11. </t>
  </si>
  <si>
    <t xml:space="preserve">2.2.1.1.1.15. </t>
  </si>
  <si>
    <t xml:space="preserve">2.2.1.1.1.16. </t>
  </si>
  <si>
    <t>2.2.1.1.1.20</t>
  </si>
  <si>
    <t>šildymui</t>
  </si>
  <si>
    <t>vandentiekiui, kanalizacijai</t>
  </si>
  <si>
    <t>atliekų tvarkymui</t>
  </si>
  <si>
    <t>2.2.1.1.1.21.</t>
  </si>
  <si>
    <t>2.2.1.1.1.22.</t>
  </si>
  <si>
    <t>2.2.1.1.1.30</t>
  </si>
  <si>
    <t>2.7.3.1.1.1</t>
  </si>
  <si>
    <t>Iš viso:</t>
  </si>
  <si>
    <t xml:space="preserve">  (parašas)</t>
  </si>
  <si>
    <t xml:space="preserve">                                  (vardas ir pavardė)</t>
  </si>
  <si>
    <t xml:space="preserve">Valdžios sektoriaus subjektų apskaitos duomenų </t>
  </si>
  <si>
    <t xml:space="preserve">teikimo Finansų ministerijai ir skelbimo taisyklių  </t>
  </si>
  <si>
    <t>9 priedas</t>
  </si>
  <si>
    <t>(Mokėtinų sumų ataskaitos forma)</t>
  </si>
  <si>
    <t>MOKĖTINŲ SUMŲ</t>
  </si>
  <si>
    <t xml:space="preserve">                                                                        (data)</t>
  </si>
  <si>
    <t>Ministerijos / Savivaldybės</t>
  </si>
  <si>
    <t>(Eurais,ct)</t>
  </si>
  <si>
    <t>Eil.Nr.</t>
  </si>
  <si>
    <t>Mokėtinos sumos</t>
  </si>
  <si>
    <t>likutis metų pradžioje</t>
  </si>
  <si>
    <t>likutis ataskaitinio laikotarpio pabaigoje</t>
  </si>
  <si>
    <t>iš viso</t>
  </si>
  <si>
    <t>iš jų ilgalaikių įsiskolinimų likutis</t>
  </si>
  <si>
    <t xml:space="preserve">IŠLAIDOS </t>
  </si>
  <si>
    <t xml:space="preserve">Darbo užmokestis </t>
  </si>
  <si>
    <t>Darbo užmokestis pinigais</t>
  </si>
  <si>
    <t>iš jų: gyventojų pajamų mokestis</t>
  </si>
  <si>
    <t xml:space="preserve">Prekių ir paslaugų įsigijimo išlaidos </t>
  </si>
  <si>
    <t xml:space="preserve">Subsidijos iš  biudžeto lėšų </t>
  </si>
  <si>
    <t>Dotacijos tarptautinėms organizacijoms turtui įsigyti</t>
  </si>
  <si>
    <t>Tradiciniai nuosavi ištekliai</t>
  </si>
  <si>
    <t>Pridėtinės vertės mokesčio nuosavi ištekliai</t>
  </si>
  <si>
    <t>Bendrųjų nacionalinių pajamų nuosavi ištekliai</t>
  </si>
  <si>
    <t xml:space="preserve">Socialinio draudimo išmokos (pašalpos) </t>
  </si>
  <si>
    <t>Socialinė parama (soc. paramos pašalpos) ir rentos</t>
  </si>
  <si>
    <t>Socialinė parama pinigais</t>
  </si>
  <si>
    <t>Socialinė parama natūra</t>
  </si>
  <si>
    <t xml:space="preserve">Kitos išlaidos </t>
  </si>
  <si>
    <t>Stipendijos</t>
  </si>
  <si>
    <t>Kitos išlaidos kitiems einamiesiems tikslams</t>
  </si>
  <si>
    <t xml:space="preserve">Pervedamos Europos Sąjungos, kitos tarptautinės finansinės paramos ir bendrojo finansavimo lėšos </t>
  </si>
  <si>
    <t>MATERIALIOJO IR NEMATERIALIOJO TURTO ĮSIGIJIMO, FINANSINIO TURTO PADIDĖJIMO IR FINANSINIŲ ĮSIPAREIGOJIMŲ VYKDYMO IŠLAIDOS</t>
  </si>
  <si>
    <t>Ilgalaikio materialiojo turto  kūrimo ir įsigijimo išlaidos</t>
  </si>
  <si>
    <t>Biologinio turto ir žemės gelmių išteklių įsigijimo išlaidos</t>
  </si>
  <si>
    <t>IŠ VISO (2 + 3)</t>
  </si>
  <si>
    <t>Pastaba. Ilgalaikių įsipareigojimų likutis – įsipareigojimai, kurių terminas ilgesnis negu 1 metai.</t>
  </si>
  <si>
    <t>(įstaigos vadovo ar jo įgalioto asmens pareigų pavadinimas)</t>
  </si>
  <si>
    <t>(vyriausiasis buhalteris (buhalteris) / centralizuotos apskaitos įstaigos vadovo arba jo įgalioto asmens pareigų pavadinimas</t>
  </si>
  <si>
    <t>Asignavimų valdytojų, kitų valstybės ir savivaldybių biudžetinių įstaigų ir valstybės biudžeto asignavimus</t>
  </si>
  <si>
    <t>gaunančių kitų subjektų biudžeto vykdymo ataskaitų rinkinio ir tarpinių ataskaitų rinkinio sudarymo taisyklių</t>
  </si>
  <si>
    <t>1 priedas</t>
  </si>
  <si>
    <t>(Biudžeto išlaidų sąmatos vykdymo 2024 m. kovo mėn. 31 d. ketvirčio, pusmečio, metų ataskaitos forma)</t>
  </si>
  <si>
    <t>2024 M. KOVO MĖN. 31 D.</t>
  </si>
  <si>
    <t>1 ketvirtis</t>
  </si>
  <si>
    <t>2024.04.05 Nr.________________</t>
  </si>
  <si>
    <t xml:space="preserve">              Ministerijos / Savivaldybės</t>
  </si>
  <si>
    <t>Viešinimo išlaidos</t>
  </si>
  <si>
    <t>Palūkanos kitiems valdžios sektoriaus  subjektams</t>
  </si>
  <si>
    <t>Palūkanos kitiems valdžios sektoriaus subjektams</t>
  </si>
  <si>
    <t>Antikvarinių ir kitų meno kūrinių įsigijimo išlaidos</t>
  </si>
  <si>
    <r>
      <t>Kompiuterinės programinės įrangos ir kompiuterinės programinės įrangos licencijų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</si>
  <si>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Prekių, skirtų parduoti arba perduoti, įsigijimo išlaidos</t>
  </si>
  <si>
    <r>
      <t>Biologinio turto ir žemės gelmių  išteklių</t>
    </r>
    <r>
      <rPr>
        <strike/>
        <sz val="10"/>
        <color rgb="FF000000"/>
        <rFont val="Times New Roman Baltic"/>
      </rPr>
      <t xml:space="preserve"> </t>
    </r>
    <r>
      <rPr>
        <sz val="10"/>
        <color rgb="FF000000"/>
        <rFont val="Times New Roman Baltic"/>
      </rPr>
      <t>įsigijimo išlaidos</t>
    </r>
  </si>
  <si>
    <t>Finansinio turto padidėjimo išlaidos (finansinio turto įsigijimo ar investavimo išlaidos)</t>
  </si>
  <si>
    <t xml:space="preserve">      (įstaigos vadovo ar jo įgalioto asmens pareigų  pavadinimas)</t>
  </si>
  <si>
    <r>
      <t xml:space="preserve">  (finansinę apskaitą tvarkančio asmens</t>
    </r>
    <r>
      <rPr>
        <b/>
        <sz val="8"/>
        <color rgb="FF000000"/>
        <rFont val="Times New Roman Baltic"/>
      </rPr>
      <t>,</t>
    </r>
    <r>
      <rPr>
        <sz val="8"/>
        <color rgb="FF000000"/>
        <rFont val="Times New Roman Baltic"/>
      </rPr>
      <t xml:space="preserve"> centralizuotos apskaitos įstaigos vadovo arba jo įgalioto asmens pareigų pavadinimas)</t>
    </r>
  </si>
  <si>
    <t>Gatvių apšvietimas</t>
  </si>
  <si>
    <t>6.2.1.8. Nutolusių saulės parkų įsigijimas</t>
  </si>
  <si>
    <t>04</t>
  </si>
  <si>
    <t>1.1.3.18. Projekto "Karjeros specialistų tinklo vystymas" įgyvendinimas</t>
  </si>
  <si>
    <t>KKP</t>
  </si>
  <si>
    <t>Klimato kaitos programa</t>
  </si>
  <si>
    <t>Gargždų ,,Kranto'' progimnazija: 191789019</t>
  </si>
  <si>
    <t>PAŽYMA PRIE MOKĖTINŲ SUMŲ 2024 M. KOVO 31 D. ATASKAITOS 9 PRIEDO</t>
  </si>
  <si>
    <r>
      <t xml:space="preserve"> </t>
    </r>
    <r>
      <rPr>
        <u/>
        <sz val="8"/>
        <rFont val="Arial"/>
        <family val="2"/>
        <charset val="186"/>
      </rPr>
      <t xml:space="preserve"> </t>
    </r>
    <r>
      <rPr>
        <sz val="8"/>
        <rFont val="Arial"/>
        <family val="2"/>
      </rPr>
      <t>Metinė</t>
    </r>
    <r>
      <rPr>
        <sz val="8"/>
        <rFont val="Arial"/>
        <family val="2"/>
        <charset val="186"/>
      </rPr>
      <t xml:space="preserve">, </t>
    </r>
    <r>
      <rPr>
        <u/>
        <sz val="8"/>
        <rFont val="Arial"/>
        <family val="2"/>
      </rPr>
      <t>ketvirtinė</t>
    </r>
  </si>
  <si>
    <t xml:space="preserve">ES struktūrinių fondų/valstybės biudžeto </t>
  </si>
  <si>
    <t xml:space="preserve">ES/VBES </t>
  </si>
  <si>
    <t>Medikamentų įsigijimo išlaidos</t>
  </si>
  <si>
    <t>Transporto išlaikymo  išlaidos</t>
  </si>
  <si>
    <t xml:space="preserve">2.2.1.1.1.7. </t>
  </si>
  <si>
    <t>Aprangos ir patalynės įsigijimo išlaidos</t>
  </si>
  <si>
    <t xml:space="preserve">2.2.1.1.1.12. </t>
  </si>
  <si>
    <t xml:space="preserve">2.2.1.1.1.14. </t>
  </si>
  <si>
    <t>Materialiojo ir nemat. turto nuomos išlaidos</t>
  </si>
  <si>
    <t>Mat. turto paprastojo remonto išlaidos</t>
  </si>
  <si>
    <t>elektros energijai</t>
  </si>
  <si>
    <t>2.7.2.1.1.1</t>
  </si>
  <si>
    <t>Darbdavių sociailinė parama pinigais</t>
  </si>
  <si>
    <t>3.1.1.3.1.2.</t>
  </si>
  <si>
    <t>Kitų mašinų ir įrengimų įsigijimo išlaidos</t>
  </si>
  <si>
    <t>Centralizuotos biudžetinių įstaigų buhalterinės apskaitos skyriaus vedėja</t>
  </si>
  <si>
    <t xml:space="preserve">            Viktorija Kaprizkina</t>
  </si>
  <si>
    <t>Gargždų m. "Kranto" progimnazija</t>
  </si>
  <si>
    <t xml:space="preserve"> PAŽYMA APIE PAJAMAS UŽ PASLAUGAS IR NUOMĄ  2024 M. KOVO 31 D. </t>
  </si>
  <si>
    <t>Birutė Riabovienė, tel: +37065982625</t>
  </si>
  <si>
    <t>(ataskaitos rengėjas, tel. nr.)</t>
  </si>
  <si>
    <r>
      <t xml:space="preserve">metinė , </t>
    </r>
    <r>
      <rPr>
        <b/>
        <sz val="10"/>
        <rFont val="Times New Roman"/>
        <family val="1"/>
      </rPr>
      <t>ketvirtinė</t>
    </r>
    <r>
      <rPr>
        <sz val="10"/>
        <rFont val="Times New Roman"/>
        <family val="1"/>
        <charset val="186"/>
      </rPr>
      <t xml:space="preserve">, </t>
    </r>
    <r>
      <rPr>
        <sz val="10"/>
        <rFont val="Times New Roman"/>
        <family val="1"/>
      </rPr>
      <t>mėnesio</t>
    </r>
  </si>
  <si>
    <t>2024 Nr.______</t>
  </si>
  <si>
    <t>2024-03-31</t>
  </si>
  <si>
    <t>SAVIVALDYBĖS BIUDŽETINIŲ ĮSTAIGŲ  PAJAMŲ ĮMOKŲ ATASKAITA UŽ  2024  METŲ I KETVIRTĮ</t>
  </si>
  <si>
    <t>Birutė Riabovienė, tel. Nr. +370 65982625</t>
  </si>
  <si>
    <t>Rengė: Birutė Riabovienė  tel: +37065982625</t>
  </si>
  <si>
    <t>2024 m. kovo mėn. 31 d.</t>
  </si>
  <si>
    <t xml:space="preserve">                          2024.04.10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</si>
</sst>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1">
    <font>
      <sz val="11"/>
      <color rgb="FF000000"/>
      <name val="Calibri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0"/>
      <name val="Arial"/>
      <family val="2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name val="EYInterstate Light"/>
    </font>
    <font>
      <sz val="10"/>
      <name val="Arial"/>
      <family val="2"/>
      <charset val="186"/>
    </font>
    <font>
      <sz val="10"/>
      <name val="Times New Roman Baltic"/>
      <charset val="186"/>
    </font>
    <font>
      <sz val="11"/>
      <color rgb="FF000000"/>
      <name val="Calibri"/>
      <family val="2"/>
    </font>
    <font>
      <sz val="10"/>
      <color rgb="FF000000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u/>
      <sz val="8"/>
      <name val="Arial"/>
      <family val="2"/>
    </font>
    <font>
      <sz val="8"/>
      <name val="Arial"/>
      <family val="2"/>
    </font>
    <font>
      <sz val="9"/>
      <name val="Arial"/>
      <family val="2"/>
      <charset val="186"/>
    </font>
    <font>
      <sz val="11"/>
      <color theme="1"/>
      <name val="Calibri"/>
      <family val="2"/>
      <scheme val="minor"/>
    </font>
    <font>
      <sz val="9"/>
      <color indexed="8"/>
      <name val="Arial"/>
      <family val="2"/>
      <charset val="186"/>
    </font>
    <font>
      <sz val="10"/>
      <name val="TimesLT"/>
      <charset val="186"/>
    </font>
    <font>
      <sz val="10"/>
      <name val="TimesLT"/>
      <family val="1"/>
      <charset val="186"/>
    </font>
    <font>
      <sz val="8"/>
      <color rgb="FF000000"/>
      <name val="Times New Roman Baltic"/>
    </font>
    <font>
      <sz val="8"/>
      <color rgb="FFFF0000"/>
      <name val="Times New Roman"/>
      <family val="1"/>
    </font>
    <font>
      <strike/>
      <sz val="8"/>
      <color rgb="FF000000"/>
      <name val="Times New Roman Baltic"/>
    </font>
    <font>
      <sz val="8"/>
      <color rgb="FFFF0000"/>
      <name val="Times New Roman Baltic"/>
    </font>
    <font>
      <b/>
      <strike/>
      <sz val="8"/>
      <color rgb="FF000000"/>
      <name val="Times New Roman Baltic"/>
    </font>
    <font>
      <b/>
      <sz val="8"/>
      <color rgb="FF000000"/>
      <name val="Times New Roman Baltic"/>
    </font>
    <font>
      <b/>
      <sz val="12"/>
      <color rgb="FF000000"/>
      <name val="Times New Roman Baltic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1"/>
      <color rgb="FF000000"/>
      <name val="Times New Roman Baltic"/>
    </font>
    <font>
      <sz val="9"/>
      <color rgb="FF000000"/>
      <name val="Times New Roman Baltic"/>
    </font>
    <font>
      <sz val="12"/>
      <color rgb="FF000000"/>
      <name val="Times New Roman Baltic"/>
    </font>
    <font>
      <b/>
      <sz val="9"/>
      <color rgb="FF000000"/>
      <name val="Times New Roman Baltic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Times New Roman Baltic"/>
    </font>
    <font>
      <sz val="12"/>
      <color rgb="FF000000"/>
      <name val="Times New Roman"/>
      <family val="1"/>
    </font>
    <font>
      <strike/>
      <sz val="10"/>
      <color rgb="FF000000"/>
      <name val="Times New Roman Baltic"/>
    </font>
    <font>
      <i/>
      <sz val="10"/>
      <color rgb="FF000000"/>
      <name val="Times New Roman Baltic"/>
    </font>
    <font>
      <sz val="11"/>
      <color indexed="8"/>
      <name val="Calibri"/>
      <family val="2"/>
      <charset val="186"/>
    </font>
    <font>
      <u/>
      <sz val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indexed="8"/>
      <name val="Times New Roman"/>
    </font>
    <font>
      <b/>
      <sz val="11"/>
      <color indexed="8"/>
      <name val="Times New Roman"/>
    </font>
    <font>
      <sz val="9"/>
      <color indexed="8"/>
      <name val="Times New Roman"/>
    </font>
    <font>
      <b/>
      <sz val="12"/>
      <color indexed="8"/>
      <name val="Times New Roman"/>
    </font>
    <font>
      <sz val="10"/>
      <color indexed="8"/>
      <name val="Times New Roman"/>
    </font>
    <font>
      <b/>
      <sz val="11"/>
      <color indexed="8"/>
      <name val="Calibri"/>
    </font>
    <font>
      <sz val="12"/>
      <color indexed="8"/>
      <name val="Times New Roman"/>
    </font>
    <font>
      <b/>
      <sz val="9"/>
      <color indexed="8"/>
      <name val="Times New Roman"/>
    </font>
    <font>
      <i/>
      <sz val="9"/>
      <color indexed="8"/>
      <name val="Times New Roman"/>
    </font>
    <font>
      <sz val="8"/>
      <color indexed="8"/>
      <name val="Times New Roman"/>
    </font>
    <font>
      <vertAlign val="superscript"/>
      <sz val="9"/>
      <color indexed="8"/>
      <name val="Times New Roman"/>
    </font>
    <font>
      <sz val="10"/>
      <color indexed="8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theme="0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</borders>
  <cellStyleXfs count="10">
    <xf numFmtId="0" fontId="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3" fillId="0" borderId="0"/>
    <xf numFmtId="0" fontId="31" fillId="0" borderId="0"/>
    <xf numFmtId="0" fontId="33" fillId="0" borderId="0"/>
    <xf numFmtId="0" fontId="34" fillId="0" borderId="0"/>
  </cellStyleXfs>
  <cellXfs count="473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2" fillId="0" borderId="0" xfId="0" applyFont="1"/>
    <xf numFmtId="2" fontId="10" fillId="0" borderId="18" xfId="2" applyNumberFormat="1" applyFont="1" applyBorder="1" applyAlignment="1" applyProtection="1">
      <alignment horizontal="center" vertical="center"/>
      <protection locked="0"/>
    </xf>
    <xf numFmtId="0" fontId="10" fillId="0" borderId="0" xfId="3" applyFont="1"/>
    <xf numFmtId="0" fontId="18" fillId="0" borderId="0" xfId="3" applyFont="1"/>
    <xf numFmtId="0" fontId="11" fillId="0" borderId="0" xfId="3" applyFont="1" applyAlignment="1">
      <alignment horizontal="left"/>
    </xf>
    <xf numFmtId="0" fontId="9" fillId="0" borderId="0" xfId="4"/>
    <xf numFmtId="0" fontId="10" fillId="0" borderId="0" xfId="3" applyFont="1" applyAlignment="1">
      <alignment horizontal="left" wrapText="1"/>
    </xf>
    <xf numFmtId="0" fontId="19" fillId="0" borderId="0" xfId="3" applyFont="1"/>
    <xf numFmtId="0" fontId="11" fillId="0" borderId="0" xfId="3" applyFont="1"/>
    <xf numFmtId="0" fontId="19" fillId="0" borderId="17" xfId="3" applyFont="1" applyBorder="1"/>
    <xf numFmtId="0" fontId="16" fillId="0" borderId="0" xfId="3" applyFont="1" applyAlignment="1">
      <alignment horizontal="center"/>
    </xf>
    <xf numFmtId="0" fontId="10" fillId="0" borderId="17" xfId="3" applyFont="1" applyBorder="1" applyAlignment="1">
      <alignment horizontal="center"/>
    </xf>
    <xf numFmtId="0" fontId="10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10" fillId="0" borderId="0" xfId="3" applyFont="1" applyAlignment="1">
      <alignment horizontal="right"/>
    </xf>
    <xf numFmtId="0" fontId="15" fillId="0" borderId="0" xfId="3" applyFont="1"/>
    <xf numFmtId="0" fontId="20" fillId="0" borderId="0" xfId="3" applyFont="1"/>
    <xf numFmtId="0" fontId="21" fillId="0" borderId="25" xfId="3" applyFont="1" applyBorder="1" applyAlignment="1">
      <alignment wrapText="1"/>
    </xf>
    <xf numFmtId="0" fontId="21" fillId="0" borderId="17" xfId="3" applyFont="1" applyBorder="1" applyAlignment="1">
      <alignment wrapText="1"/>
    </xf>
    <xf numFmtId="0" fontId="21" fillId="0" borderId="26" xfId="3" applyFont="1" applyBorder="1" applyAlignment="1">
      <alignment wrapText="1"/>
    </xf>
    <xf numFmtId="0" fontId="12" fillId="0" borderId="31" xfId="3" applyFont="1" applyBorder="1" applyAlignment="1">
      <alignment horizontal="center" vertical="center" wrapText="1"/>
    </xf>
    <xf numFmtId="0" fontId="12" fillId="0" borderId="28" xfId="3" applyFont="1" applyBorder="1" applyAlignment="1">
      <alignment horizontal="center" vertical="center"/>
    </xf>
    <xf numFmtId="0" fontId="13" fillId="0" borderId="31" xfId="3" applyFont="1" applyBorder="1" applyAlignment="1">
      <alignment horizontal="center" vertical="center"/>
    </xf>
    <xf numFmtId="0" fontId="13" fillId="0" borderId="31" xfId="3" applyFont="1" applyBorder="1" applyAlignment="1">
      <alignment horizontal="left" vertical="center"/>
    </xf>
    <xf numFmtId="0" fontId="13" fillId="0" borderId="31" xfId="3" quotePrefix="1" applyFont="1" applyBorder="1" applyAlignment="1">
      <alignment horizontal="center"/>
    </xf>
    <xf numFmtId="0" fontId="13" fillId="0" borderId="31" xfId="3" applyFont="1" applyBorder="1" applyAlignment="1">
      <alignment horizontal="center"/>
    </xf>
    <xf numFmtId="0" fontId="10" fillId="0" borderId="31" xfId="3" applyFont="1" applyBorder="1" applyAlignment="1">
      <alignment horizontal="center"/>
    </xf>
    <xf numFmtId="2" fontId="10" fillId="0" borderId="31" xfId="3" applyNumberFormat="1" applyFont="1" applyBorder="1" applyAlignment="1">
      <alignment horizontal="center"/>
    </xf>
    <xf numFmtId="0" fontId="13" fillId="0" borderId="31" xfId="3" applyFont="1" applyBorder="1" applyAlignment="1">
      <alignment horizontal="justify" vertical="top" wrapText="1"/>
    </xf>
    <xf numFmtId="2" fontId="10" fillId="0" borderId="31" xfId="3" quotePrefix="1" applyNumberFormat="1" applyFont="1" applyBorder="1" applyAlignment="1">
      <alignment horizontal="center" vertical="center"/>
    </xf>
    <xf numFmtId="2" fontId="10" fillId="0" borderId="31" xfId="3" applyNumberFormat="1" applyFont="1" applyBorder="1" applyAlignment="1">
      <alignment horizontal="center" vertical="center"/>
    </xf>
    <xf numFmtId="0" fontId="10" fillId="0" borderId="31" xfId="3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 wrapText="1"/>
    </xf>
    <xf numFmtId="0" fontId="13" fillId="0" borderId="31" xfId="3" quotePrefix="1" applyFont="1" applyBorder="1" applyAlignment="1">
      <alignment horizontal="center" vertical="center"/>
    </xf>
    <xf numFmtId="0" fontId="13" fillId="0" borderId="31" xfId="3" applyFont="1" applyBorder="1" applyAlignment="1">
      <alignment vertical="center"/>
    </xf>
    <xf numFmtId="0" fontId="10" fillId="0" borderId="31" xfId="3" applyFont="1" applyBorder="1"/>
    <xf numFmtId="0" fontId="11" fillId="0" borderId="31" xfId="3" applyFont="1" applyBorder="1" applyAlignment="1">
      <alignment horizontal="right" vertical="center" wrapText="1"/>
    </xf>
    <xf numFmtId="2" fontId="18" fillId="0" borderId="30" xfId="3" quotePrefix="1" applyNumberFormat="1" applyFont="1" applyBorder="1" applyAlignment="1">
      <alignment horizontal="center" vertical="center"/>
    </xf>
    <xf numFmtId="0" fontId="16" fillId="0" borderId="0" xfId="5" applyFont="1"/>
    <xf numFmtId="0" fontId="10" fillId="0" borderId="17" xfId="3" applyFont="1" applyBorder="1"/>
    <xf numFmtId="0" fontId="10" fillId="0" borderId="0" xfId="5" applyFont="1" applyAlignment="1">
      <alignment vertical="top" wrapText="1"/>
    </xf>
    <xf numFmtId="0" fontId="10" fillId="0" borderId="0" xfId="3" applyFont="1" applyAlignment="1">
      <alignment horizontal="center" vertical="top"/>
    </xf>
    <xf numFmtId="0" fontId="24" fillId="0" borderId="7" xfId="6" applyFont="1" applyBorder="1" applyAlignment="1">
      <alignment vertical="center" wrapText="1"/>
    </xf>
    <xf numFmtId="0" fontId="10" fillId="0" borderId="0" xfId="5" applyFont="1" applyAlignment="1">
      <alignment horizontal="center" vertical="top" wrapText="1"/>
    </xf>
    <xf numFmtId="0" fontId="25" fillId="0" borderId="0" xfId="3" applyFont="1"/>
    <xf numFmtId="0" fontId="26" fillId="0" borderId="0" xfId="0" applyFont="1"/>
    <xf numFmtId="0" fontId="0" fillId="0" borderId="0" xfId="0" applyAlignment="1">
      <alignment horizontal="left"/>
    </xf>
    <xf numFmtId="0" fontId="27" fillId="0" borderId="0" xfId="0" applyFont="1"/>
    <xf numFmtId="0" fontId="30" fillId="0" borderId="31" xfId="0" applyFont="1" applyBorder="1"/>
    <xf numFmtId="0" fontId="32" fillId="0" borderId="31" xfId="7" applyFont="1" applyBorder="1" applyAlignment="1">
      <alignment vertical="top" wrapText="1"/>
    </xf>
    <xf numFmtId="0" fontId="27" fillId="0" borderId="31" xfId="0" applyFont="1" applyBorder="1" applyAlignment="1">
      <alignment horizontal="right"/>
    </xf>
    <xf numFmtId="0" fontId="27" fillId="0" borderId="31" xfId="0" applyFont="1" applyBorder="1" applyAlignment="1">
      <alignment horizontal="left"/>
    </xf>
    <xf numFmtId="0" fontId="4" fillId="0" borderId="0" xfId="0" applyFont="1" applyAlignment="1">
      <alignment horizontal="center" vertical="top"/>
    </xf>
    <xf numFmtId="0" fontId="1" fillId="0" borderId="0" xfId="0" applyFont="1"/>
    <xf numFmtId="0" fontId="27" fillId="0" borderId="31" xfId="0" applyFont="1" applyBorder="1" applyAlignment="1">
      <alignment horizontal="center" wrapText="1"/>
    </xf>
    <xf numFmtId="0" fontId="27" fillId="0" borderId="31" xfId="0" applyFont="1" applyBorder="1"/>
    <xf numFmtId="0" fontId="27" fillId="0" borderId="31" xfId="0" applyFont="1" applyBorder="1" applyAlignment="1">
      <alignment horizontal="center"/>
    </xf>
    <xf numFmtId="0" fontId="0" fillId="0" borderId="33" xfId="0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35" fillId="0" borderId="0" xfId="0" applyFont="1"/>
    <xf numFmtId="0" fontId="36" fillId="0" borderId="0" xfId="0" applyFont="1"/>
    <xf numFmtId="0" fontId="35" fillId="0" borderId="0" xfId="0" applyFont="1" applyAlignment="1">
      <alignment horizontal="left"/>
    </xf>
    <xf numFmtId="0" fontId="37" fillId="0" borderId="0" xfId="0" applyFont="1"/>
    <xf numFmtId="0" fontId="38" fillId="0" borderId="0" xfId="0" applyFont="1"/>
    <xf numFmtId="0" fontId="35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35" fillId="0" borderId="0" xfId="0" applyFont="1" applyAlignment="1">
      <alignment horizontal="center" vertical="top"/>
    </xf>
    <xf numFmtId="0" fontId="43" fillId="0" borderId="0" xfId="0" applyFont="1"/>
    <xf numFmtId="0" fontId="44" fillId="0" borderId="0" xfId="0" applyFont="1" applyAlignment="1">
      <alignment horizontal="center" vertical="center" wrapText="1"/>
    </xf>
    <xf numFmtId="164" fontId="35" fillId="0" borderId="0" xfId="0" applyNumberFormat="1" applyFont="1" applyAlignment="1">
      <alignment horizontal="left"/>
    </xf>
    <xf numFmtId="3" fontId="8" fillId="0" borderId="1" xfId="0" applyNumberFormat="1" applyFont="1" applyBorder="1"/>
    <xf numFmtId="0" fontId="35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164" fontId="35" fillId="0" borderId="0" xfId="0" applyNumberFormat="1" applyFont="1" applyAlignment="1">
      <alignment horizontal="right"/>
    </xf>
    <xf numFmtId="1" fontId="8" fillId="0" borderId="1" xfId="0" applyNumberFormat="1" applyFont="1" applyBorder="1"/>
    <xf numFmtId="0" fontId="35" fillId="0" borderId="0" xfId="0" applyFont="1" applyAlignment="1">
      <alignment horizontal="right"/>
    </xf>
    <xf numFmtId="3" fontId="8" fillId="0" borderId="13" xfId="0" applyNumberFormat="1" applyFont="1" applyBorder="1"/>
    <xf numFmtId="0" fontId="35" fillId="0" borderId="5" xfId="0" applyFont="1" applyBorder="1" applyAlignment="1">
      <alignment horizontal="right"/>
    </xf>
    <xf numFmtId="0" fontId="8" fillId="0" borderId="6" xfId="0" applyFont="1" applyBorder="1"/>
    <xf numFmtId="0" fontId="8" fillId="0" borderId="1" xfId="0" applyFont="1" applyBorder="1"/>
    <xf numFmtId="0" fontId="35" fillId="0" borderId="4" xfId="0" applyFont="1" applyBorder="1" applyAlignment="1">
      <alignment horizontal="right"/>
    </xf>
    <xf numFmtId="3" fontId="8" fillId="0" borderId="9" xfId="0" applyNumberFormat="1" applyFont="1" applyBorder="1" applyAlignment="1" applyProtection="1">
      <alignment horizontal="left"/>
      <protection locked="0"/>
    </xf>
    <xf numFmtId="3" fontId="8" fillId="0" borderId="3" xfId="0" applyNumberFormat="1" applyFont="1" applyBorder="1" applyAlignment="1">
      <alignment horizontal="left"/>
    </xf>
    <xf numFmtId="3" fontId="8" fillId="0" borderId="1" xfId="0" applyNumberFormat="1" applyFont="1" applyBorder="1" applyAlignment="1">
      <alignment horizontal="left"/>
    </xf>
    <xf numFmtId="0" fontId="46" fillId="0" borderId="7" xfId="0" applyFont="1" applyBorder="1"/>
    <xf numFmtId="0" fontId="46" fillId="0" borderId="7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4" fontId="35" fillId="0" borderId="7" xfId="0" applyNumberFormat="1" applyFont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 wrapText="1"/>
    </xf>
    <xf numFmtId="49" fontId="47" fillId="0" borderId="2" xfId="0" applyNumberFormat="1" applyFont="1" applyBorder="1" applyAlignment="1">
      <alignment horizontal="center" vertical="center" wrapText="1"/>
    </xf>
    <xf numFmtId="0" fontId="50" fillId="0" borderId="1" xfId="0" applyFont="1" applyBorder="1" applyAlignment="1">
      <alignment vertical="top" wrapText="1"/>
    </xf>
    <xf numFmtId="0" fontId="50" fillId="0" borderId="3" xfId="0" applyFont="1" applyBorder="1" applyAlignment="1">
      <alignment vertical="top" wrapText="1"/>
    </xf>
    <xf numFmtId="0" fontId="50" fillId="0" borderId="8" xfId="0" applyFont="1" applyBorder="1" applyAlignment="1">
      <alignment vertical="top" wrapText="1"/>
    </xf>
    <xf numFmtId="0" fontId="50" fillId="0" borderId="3" xfId="0" applyFont="1" applyBorder="1" applyAlignment="1">
      <alignment horizontal="center" vertical="top" wrapText="1"/>
    </xf>
    <xf numFmtId="0" fontId="35" fillId="0" borderId="1" xfId="0" applyFont="1" applyBorder="1" applyAlignment="1">
      <alignment horizontal="center" vertical="center" wrapText="1"/>
    </xf>
    <xf numFmtId="2" fontId="8" fillId="4" borderId="3" xfId="0" applyNumberFormat="1" applyFont="1" applyFill="1" applyBorder="1" applyAlignment="1">
      <alignment horizontal="right" vertical="center" wrapText="1"/>
    </xf>
    <xf numFmtId="2" fontId="8" fillId="4" borderId="1" xfId="0" applyNumberFormat="1" applyFont="1" applyFill="1" applyBorder="1" applyAlignment="1">
      <alignment horizontal="right" vertical="center" wrapText="1"/>
    </xf>
    <xf numFmtId="0" fontId="50" fillId="0" borderId="0" xfId="0" applyFont="1"/>
    <xf numFmtId="0" fontId="50" fillId="0" borderId="2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50" fillId="0" borderId="7" xfId="0" applyFont="1" applyBorder="1" applyAlignment="1">
      <alignment vertical="top" wrapText="1"/>
    </xf>
    <xf numFmtId="2" fontId="8" fillId="4" borderId="12" xfId="0" applyNumberFormat="1" applyFont="1" applyFill="1" applyBorder="1" applyAlignment="1">
      <alignment horizontal="right" vertical="center" wrapText="1"/>
    </xf>
    <xf numFmtId="2" fontId="8" fillId="4" borderId="5" xfId="0" applyNumberFormat="1" applyFont="1" applyFill="1" applyBorder="1" applyAlignment="1">
      <alignment horizontal="right" vertical="center" wrapText="1"/>
    </xf>
    <xf numFmtId="0" fontId="8" fillId="0" borderId="1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51" fillId="0" borderId="0" xfId="0" applyFont="1" applyAlignment="1">
      <alignment horizontal="justify" vertical="center"/>
    </xf>
    <xf numFmtId="2" fontId="8" fillId="0" borderId="2" xfId="0" applyNumberFormat="1" applyFont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8" fillId="0" borderId="3" xfId="0" applyNumberFormat="1" applyFont="1" applyBorder="1" applyAlignment="1">
      <alignment horizontal="right" vertical="center" wrapText="1"/>
    </xf>
    <xf numFmtId="0" fontId="50" fillId="0" borderId="10" xfId="0" applyFont="1" applyBorder="1" applyAlignment="1">
      <alignment vertical="top" wrapText="1"/>
    </xf>
    <xf numFmtId="0" fontId="50" fillId="0" borderId="9" xfId="0" applyFont="1" applyBorder="1" applyAlignment="1">
      <alignment vertical="top" wrapText="1"/>
    </xf>
    <xf numFmtId="2" fontId="8" fillId="4" borderId="2" xfId="0" applyNumberFormat="1" applyFont="1" applyFill="1" applyBorder="1" applyAlignment="1">
      <alignment horizontal="right" vertical="center" wrapText="1"/>
    </xf>
    <xf numFmtId="2" fontId="8" fillId="4" borderId="9" xfId="0" applyNumberFormat="1" applyFont="1" applyFill="1" applyBorder="1" applyAlignment="1">
      <alignment horizontal="right" vertical="center" wrapText="1"/>
    </xf>
    <xf numFmtId="0" fontId="8" fillId="0" borderId="11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5" xfId="0" applyFont="1" applyBorder="1" applyAlignment="1">
      <alignment horizontal="center" vertical="top" wrapText="1"/>
    </xf>
    <xf numFmtId="2" fontId="8" fillId="4" borderId="14" xfId="0" applyNumberFormat="1" applyFont="1" applyFill="1" applyBorder="1" applyAlignment="1">
      <alignment horizontal="right" vertical="center" wrapText="1"/>
    </xf>
    <xf numFmtId="2" fontId="8" fillId="4" borderId="13" xfId="0" applyNumberFormat="1" applyFont="1" applyFill="1" applyBorder="1" applyAlignment="1">
      <alignment horizontal="right" vertical="center" wrapText="1"/>
    </xf>
    <xf numFmtId="1" fontId="8" fillId="0" borderId="3" xfId="0" applyNumberFormat="1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2" fontId="8" fillId="0" borderId="1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top" wrapText="1"/>
    </xf>
    <xf numFmtId="0" fontId="50" fillId="0" borderId="10" xfId="0" applyFont="1" applyBorder="1" applyAlignment="1">
      <alignment vertical="center" wrapText="1"/>
    </xf>
    <xf numFmtId="0" fontId="50" fillId="0" borderId="9" xfId="0" applyFont="1" applyBorder="1" applyAlignment="1">
      <alignment vertical="center" wrapText="1"/>
    </xf>
    <xf numFmtId="0" fontId="50" fillId="0" borderId="7" xfId="0" applyFont="1" applyBorder="1" applyAlignment="1">
      <alignment vertical="center" wrapText="1"/>
    </xf>
    <xf numFmtId="2" fontId="8" fillId="4" borderId="6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top"/>
    </xf>
    <xf numFmtId="2" fontId="8" fillId="4" borderId="10" xfId="0" applyNumberFormat="1" applyFont="1" applyFill="1" applyBorder="1" applyAlignment="1">
      <alignment horizontal="right" vertical="center" wrapText="1"/>
    </xf>
    <xf numFmtId="2" fontId="8" fillId="4" borderId="11" xfId="0" applyNumberFormat="1" applyFont="1" applyFill="1" applyBorder="1" applyAlignment="1">
      <alignment horizontal="right" vertical="center" wrapText="1"/>
    </xf>
    <xf numFmtId="0" fontId="50" fillId="0" borderId="6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50" fillId="0" borderId="8" xfId="0" applyFont="1" applyBorder="1" applyAlignment="1">
      <alignment vertical="center" wrapText="1"/>
    </xf>
    <xf numFmtId="2" fontId="8" fillId="4" borderId="3" xfId="0" applyNumberFormat="1" applyFont="1" applyFill="1" applyBorder="1" applyAlignment="1">
      <alignment horizontal="right" vertical="center"/>
    </xf>
    <xf numFmtId="2" fontId="8" fillId="4" borderId="6" xfId="0" applyNumberFormat="1" applyFont="1" applyFill="1" applyBorder="1" applyAlignment="1">
      <alignment horizontal="right" vertical="center"/>
    </xf>
    <xf numFmtId="2" fontId="8" fillId="4" borderId="1" xfId="0" applyNumberFormat="1" applyFont="1" applyFill="1" applyBorder="1" applyAlignment="1">
      <alignment horizontal="right" vertical="center"/>
    </xf>
    <xf numFmtId="0" fontId="8" fillId="0" borderId="13" xfId="0" applyFont="1" applyBorder="1" applyAlignment="1">
      <alignment horizontal="center" vertical="top" wrapText="1"/>
    </xf>
    <xf numFmtId="2" fontId="8" fillId="4" borderId="15" xfId="0" applyNumberFormat="1" applyFont="1" applyFill="1" applyBorder="1" applyAlignment="1">
      <alignment horizontal="right" vertical="center" wrapText="1"/>
    </xf>
    <xf numFmtId="2" fontId="8" fillId="0" borderId="8" xfId="0" applyNumberFormat="1" applyFont="1" applyBorder="1" applyAlignment="1">
      <alignment horizontal="right" vertical="center" wrapText="1"/>
    </xf>
    <xf numFmtId="2" fontId="8" fillId="0" borderId="9" xfId="0" applyNumberFormat="1" applyFont="1" applyBorder="1" applyAlignment="1">
      <alignment horizontal="right" vertical="center" wrapText="1"/>
    </xf>
    <xf numFmtId="0" fontId="8" fillId="0" borderId="15" xfId="0" applyFont="1" applyBorder="1" applyAlignment="1">
      <alignment vertical="top" wrapText="1"/>
    </xf>
    <xf numFmtId="0" fontId="50" fillId="0" borderId="2" xfId="0" applyFont="1" applyBorder="1" applyAlignment="1">
      <alignment horizontal="center" vertical="top" wrapText="1"/>
    </xf>
    <xf numFmtId="2" fontId="8" fillId="0" borderId="13" xfId="0" applyNumberFormat="1" applyFont="1" applyBorder="1" applyAlignment="1">
      <alignment horizontal="right" vertical="center" wrapText="1"/>
    </xf>
    <xf numFmtId="2" fontId="8" fillId="0" borderId="15" xfId="0" applyNumberFormat="1" applyFont="1" applyBorder="1" applyAlignment="1">
      <alignment horizontal="right" vertical="center" wrapText="1"/>
    </xf>
    <xf numFmtId="2" fontId="8" fillId="0" borderId="12" xfId="0" applyNumberFormat="1" applyFont="1" applyBorder="1" applyAlignment="1">
      <alignment horizontal="right" vertical="center" wrapText="1"/>
    </xf>
    <xf numFmtId="2" fontId="8" fillId="0" borderId="5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right" vertical="center" wrapText="1"/>
    </xf>
    <xf numFmtId="2" fontId="8" fillId="0" borderId="6" xfId="0" applyNumberFormat="1" applyFont="1" applyBorder="1" applyAlignment="1">
      <alignment horizontal="right" vertical="center" wrapText="1"/>
    </xf>
    <xf numFmtId="164" fontId="8" fillId="2" borderId="2" xfId="0" applyNumberFormat="1" applyFont="1" applyFill="1" applyBorder="1" applyAlignment="1">
      <alignment horizontal="right" vertical="center" wrapText="1"/>
    </xf>
    <xf numFmtId="0" fontId="52" fillId="0" borderId="14" xfId="0" applyFont="1" applyBorder="1" applyAlignment="1">
      <alignment horizontal="center" vertical="top" wrapText="1"/>
    </xf>
    <xf numFmtId="0" fontId="53" fillId="0" borderId="3" xfId="0" applyFont="1" applyBorder="1" applyAlignment="1">
      <alignment vertical="top" wrapText="1"/>
    </xf>
    <xf numFmtId="0" fontId="53" fillId="0" borderId="3" xfId="0" applyFont="1" applyBorder="1" applyAlignment="1">
      <alignment horizontal="center" vertical="top" wrapText="1"/>
    </xf>
    <xf numFmtId="2" fontId="8" fillId="4" borderId="8" xfId="0" applyNumberFormat="1" applyFont="1" applyFill="1" applyBorder="1" applyAlignment="1">
      <alignment horizontal="right" vertical="center" wrapText="1"/>
    </xf>
    <xf numFmtId="2" fontId="8" fillId="4" borderId="7" xfId="0" applyNumberFormat="1" applyFont="1" applyFill="1" applyBorder="1" applyAlignment="1">
      <alignment horizontal="right" vertical="center" wrapText="1"/>
    </xf>
    <xf numFmtId="164" fontId="8" fillId="3" borderId="3" xfId="0" applyNumberFormat="1" applyFont="1" applyFill="1" applyBorder="1" applyAlignment="1">
      <alignment horizontal="right" vertical="center" wrapText="1"/>
    </xf>
    <xf numFmtId="2" fontId="8" fillId="0" borderId="4" xfId="0" applyNumberFormat="1" applyFont="1" applyBorder="1" applyAlignment="1">
      <alignment horizontal="right" vertical="center" wrapText="1"/>
    </xf>
    <xf numFmtId="2" fontId="8" fillId="4" borderId="4" xfId="0" applyNumberFormat="1" applyFont="1" applyFill="1" applyBorder="1" applyAlignment="1">
      <alignment horizontal="right" vertical="center" wrapText="1"/>
    </xf>
    <xf numFmtId="0" fontId="8" fillId="0" borderId="3" xfId="0" applyFont="1" applyBorder="1"/>
    <xf numFmtId="0" fontId="8" fillId="0" borderId="8" xfId="0" applyFont="1" applyBorder="1"/>
    <xf numFmtId="0" fontId="8" fillId="0" borderId="1" xfId="0" applyFont="1" applyBorder="1" applyAlignment="1">
      <alignment horizontal="center"/>
    </xf>
    <xf numFmtId="0" fontId="50" fillId="0" borderId="8" xfId="0" applyFont="1" applyBorder="1"/>
    <xf numFmtId="164" fontId="8" fillId="0" borderId="4" xfId="0" applyNumberFormat="1" applyFont="1" applyBorder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35" fillId="0" borderId="0" xfId="0" applyFont="1" applyAlignment="1">
      <alignment horizontal="center" vertical="center" wrapText="1"/>
    </xf>
    <xf numFmtId="164" fontId="8" fillId="0" borderId="7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/>
    </xf>
    <xf numFmtId="0" fontId="54" fillId="0" borderId="17" xfId="0" applyFont="1" applyBorder="1"/>
    <xf numFmtId="0" fontId="54" fillId="0" borderId="0" xfId="0" applyFont="1"/>
    <xf numFmtId="2" fontId="0" fillId="0" borderId="0" xfId="0" applyNumberFormat="1"/>
    <xf numFmtId="4" fontId="32" fillId="6" borderId="31" xfId="0" applyNumberFormat="1" applyFont="1" applyFill="1" applyBorder="1"/>
    <xf numFmtId="4" fontId="30" fillId="0" borderId="31" xfId="0" applyNumberFormat="1" applyFont="1" applyBorder="1"/>
    <xf numFmtId="4" fontId="32" fillId="0" borderId="31" xfId="0" applyNumberFormat="1" applyFont="1" applyBorder="1"/>
    <xf numFmtId="4" fontId="32" fillId="8" borderId="31" xfId="0" applyNumberFormat="1" applyFont="1" applyFill="1" applyBorder="1"/>
    <xf numFmtId="0" fontId="32" fillId="0" borderId="31" xfId="7" applyFont="1" applyBorder="1" applyAlignment="1">
      <alignment horizontal="left" vertical="top" wrapText="1"/>
    </xf>
    <xf numFmtId="4" fontId="0" fillId="0" borderId="0" xfId="0" applyNumberFormat="1"/>
    <xf numFmtId="0" fontId="56" fillId="0" borderId="0" xfId="0" applyFont="1"/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14" fontId="17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right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2" fontId="10" fillId="0" borderId="21" xfId="0" applyNumberFormat="1" applyFont="1" applyBorder="1" applyAlignment="1" applyProtection="1">
      <alignment horizontal="center" vertical="center"/>
      <protection locked="0"/>
    </xf>
    <xf numFmtId="2" fontId="10" fillId="0" borderId="28" xfId="0" applyNumberFormat="1" applyFont="1" applyBorder="1" applyAlignment="1" applyProtection="1">
      <alignment horizontal="center" vertical="center"/>
      <protection locked="0"/>
    </xf>
    <xf numFmtId="2" fontId="10" fillId="0" borderId="18" xfId="0" applyNumberFormat="1" applyFont="1" applyBorder="1" applyAlignment="1" applyProtection="1">
      <alignment horizontal="center" vertical="center"/>
      <protection locked="0"/>
    </xf>
    <xf numFmtId="2" fontId="10" fillId="0" borderId="18" xfId="0" applyNumberFormat="1" applyFont="1" applyBorder="1" applyAlignment="1">
      <alignment horizontal="center" vertical="center"/>
    </xf>
    <xf numFmtId="2" fontId="10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 applyProtection="1">
      <alignment horizontal="center" vertical="center"/>
      <protection locked="0"/>
    </xf>
    <xf numFmtId="2" fontId="10" fillId="0" borderId="20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/>
    </xf>
    <xf numFmtId="2" fontId="10" fillId="0" borderId="31" xfId="0" applyNumberFormat="1" applyFont="1" applyBorder="1" applyAlignment="1">
      <alignment horizontal="center" vertical="center"/>
    </xf>
    <xf numFmtId="2" fontId="10" fillId="0" borderId="20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10" fillId="0" borderId="17" xfId="0" applyFont="1" applyBorder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2" fontId="58" fillId="0" borderId="31" xfId="0" applyNumberFormat="1" applyFont="1" applyBorder="1" applyAlignment="1">
      <alignment horizontal="center" vertical="center"/>
    </xf>
    <xf numFmtId="0" fontId="59" fillId="0" borderId="0" xfId="0" applyFont="1"/>
    <xf numFmtId="0" fontId="59" fillId="0" borderId="0" xfId="0" applyFont="1" applyAlignment="1">
      <alignment horizontal="center" vertical="center" wrapText="1"/>
    </xf>
    <xf numFmtId="14" fontId="60" fillId="0" borderId="0" xfId="0" applyNumberFormat="1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59" fillId="0" borderId="33" xfId="0" applyFont="1" applyBorder="1" applyAlignment="1">
      <alignment horizontal="center" vertical="center" wrapText="1"/>
    </xf>
    <xf numFmtId="0" fontId="59" fillId="0" borderId="33" xfId="0" applyFont="1" applyBorder="1" applyAlignment="1">
      <alignment horizontal="left" vertical="center" wrapText="1"/>
    </xf>
    <xf numFmtId="49" fontId="59" fillId="0" borderId="33" xfId="0" applyNumberFormat="1" applyFont="1" applyBorder="1" applyAlignment="1">
      <alignment horizontal="center" vertical="center"/>
    </xf>
    <xf numFmtId="2" fontId="59" fillId="0" borderId="33" xfId="0" applyNumberFormat="1" applyFont="1" applyBorder="1" applyAlignment="1">
      <alignment horizontal="right" vertical="center"/>
    </xf>
    <xf numFmtId="0" fontId="64" fillId="0" borderId="33" xfId="0" applyFont="1" applyBorder="1" applyAlignment="1">
      <alignment horizontal="right" vertical="center"/>
    </xf>
    <xf numFmtId="49" fontId="60" fillId="0" borderId="33" xfId="0" applyNumberFormat="1" applyFont="1" applyBorder="1" applyAlignment="1">
      <alignment horizontal="center" vertical="center"/>
    </xf>
    <xf numFmtId="2" fontId="60" fillId="0" borderId="33" xfId="0" applyNumberFormat="1" applyFont="1" applyBorder="1" applyAlignment="1">
      <alignment horizontal="right" vertical="center"/>
    </xf>
    <xf numFmtId="0" fontId="60" fillId="5" borderId="33" xfId="0" applyFont="1" applyFill="1" applyBorder="1" applyAlignment="1">
      <alignment horizontal="center" vertical="center" wrapText="1"/>
    </xf>
    <xf numFmtId="0" fontId="60" fillId="5" borderId="33" xfId="0" applyFont="1" applyFill="1" applyBorder="1" applyAlignment="1">
      <alignment horizontal="center" vertical="center"/>
    </xf>
    <xf numFmtId="2" fontId="13" fillId="0" borderId="31" xfId="3" applyNumberFormat="1" applyFont="1" applyBorder="1" applyAlignment="1">
      <alignment horizontal="center" vertical="center"/>
    </xf>
    <xf numFmtId="2" fontId="13" fillId="0" borderId="31" xfId="3" quotePrefix="1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0" fontId="59" fillId="0" borderId="33" xfId="0" applyFont="1" applyBorder="1" applyAlignment="1">
      <alignment horizontal="left" vertical="center" wrapText="1"/>
    </xf>
    <xf numFmtId="0" fontId="61" fillId="0" borderId="0" xfId="0" applyFont="1" applyAlignment="1">
      <alignment horizontal="center"/>
    </xf>
    <xf numFmtId="0" fontId="59" fillId="0" borderId="0" xfId="0" applyFont="1"/>
    <xf numFmtId="0" fontId="61" fillId="0" borderId="0" xfId="0" applyFont="1"/>
    <xf numFmtId="0" fontId="63" fillId="0" borderId="0" xfId="0" applyFont="1" applyAlignment="1">
      <alignment horizontal="left"/>
    </xf>
    <xf numFmtId="0" fontId="65" fillId="0" borderId="0" xfId="0" applyFont="1"/>
    <xf numFmtId="0" fontId="63" fillId="0" borderId="0" xfId="0" applyFont="1" applyAlignment="1">
      <alignment horizontal="center"/>
    </xf>
    <xf numFmtId="0" fontId="61" fillId="0" borderId="0" xfId="0" applyFont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0" fontId="67" fillId="0" borderId="0" xfId="0" applyFont="1" applyAlignment="1">
      <alignment horizontal="right" vertical="center"/>
    </xf>
    <xf numFmtId="164" fontId="67" fillId="0" borderId="0" xfId="0" applyNumberFormat="1" applyFont="1" applyAlignment="1">
      <alignment vertical="center"/>
    </xf>
    <xf numFmtId="164" fontId="61" fillId="0" borderId="0" xfId="0" applyNumberFormat="1" applyFont="1" applyAlignment="1">
      <alignment horizontal="center"/>
    </xf>
    <xf numFmtId="164" fontId="61" fillId="0" borderId="0" xfId="0" applyNumberFormat="1" applyFont="1" applyAlignment="1">
      <alignment horizontal="right" vertical="center"/>
    </xf>
    <xf numFmtId="0" fontId="67" fillId="0" borderId="38" xfId="0" applyFont="1" applyBorder="1"/>
    <xf numFmtId="0" fontId="61" fillId="0" borderId="0" xfId="0" applyFont="1" applyAlignment="1">
      <alignment horizontal="right"/>
    </xf>
    <xf numFmtId="0" fontId="67" fillId="0" borderId="0" xfId="0" applyFont="1"/>
    <xf numFmtId="0" fontId="67" fillId="0" borderId="0" xfId="0" applyFont="1" applyAlignment="1">
      <alignment horizontal="right"/>
    </xf>
    <xf numFmtId="0" fontId="61" fillId="0" borderId="39" xfId="0" applyFont="1" applyBorder="1" applyAlignment="1">
      <alignment horizontal="center"/>
    </xf>
    <xf numFmtId="0" fontId="66" fillId="0" borderId="38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/>
    </xf>
    <xf numFmtId="0" fontId="66" fillId="0" borderId="38" xfId="0" applyFont="1" applyBorder="1" applyAlignment="1">
      <alignment horizontal="center" vertical="top"/>
    </xf>
    <xf numFmtId="0" fontId="61" fillId="0" borderId="38" xfId="0" applyFont="1" applyBorder="1" applyAlignment="1">
      <alignment horizontal="center" vertical="top"/>
    </xf>
    <xf numFmtId="0" fontId="66" fillId="0" borderId="38" xfId="0" applyFont="1" applyBorder="1" applyAlignment="1">
      <alignment vertical="center"/>
    </xf>
    <xf numFmtId="0" fontId="66" fillId="0" borderId="38" xfId="0" applyFont="1" applyBorder="1" applyAlignment="1">
      <alignment horizontal="center" vertical="center"/>
    </xf>
    <xf numFmtId="2" fontId="66" fillId="0" borderId="38" xfId="0" applyNumberFormat="1" applyFont="1" applyBorder="1" applyAlignment="1">
      <alignment horizontal="right" vertical="center"/>
    </xf>
    <xf numFmtId="0" fontId="66" fillId="0" borderId="38" xfId="0" applyFont="1" applyBorder="1" applyAlignment="1">
      <alignment vertical="center" wrapText="1"/>
    </xf>
    <xf numFmtId="0" fontId="61" fillId="0" borderId="38" xfId="0" applyFont="1" applyBorder="1" applyAlignment="1">
      <alignment vertical="center" wrapText="1"/>
    </xf>
    <xf numFmtId="2" fontId="61" fillId="0" borderId="38" xfId="0" applyNumberFormat="1" applyFont="1" applyBorder="1" applyAlignment="1">
      <alignment horizontal="right" vertical="center"/>
    </xf>
    <xf numFmtId="2" fontId="66" fillId="7" borderId="38" xfId="0" applyNumberFormat="1" applyFont="1" applyFill="1" applyBorder="1" applyAlignment="1">
      <alignment horizontal="right" vertical="center"/>
    </xf>
    <xf numFmtId="0" fontId="61" fillId="0" borderId="38" xfId="0" applyFont="1" applyBorder="1" applyAlignment="1">
      <alignment vertical="top" wrapText="1"/>
    </xf>
    <xf numFmtId="0" fontId="61" fillId="7" borderId="38" xfId="0" applyFont="1" applyFill="1" applyBorder="1" applyAlignment="1">
      <alignment vertical="center" wrapText="1"/>
    </xf>
    <xf numFmtId="1" fontId="66" fillId="0" borderId="38" xfId="0" applyNumberFormat="1" applyFont="1" applyBorder="1" applyAlignment="1">
      <alignment horizontal="center" vertical="top"/>
    </xf>
    <xf numFmtId="1" fontId="61" fillId="0" borderId="38" xfId="0" applyNumberFormat="1" applyFont="1" applyBorder="1" applyAlignment="1">
      <alignment horizontal="center" vertical="top" wrapText="1"/>
    </xf>
    <xf numFmtId="1" fontId="66" fillId="0" borderId="38" xfId="0" applyNumberFormat="1" applyFont="1" applyBorder="1" applyAlignment="1">
      <alignment horizontal="center" vertical="top" wrapText="1"/>
    </xf>
    <xf numFmtId="0" fontId="66" fillId="0" borderId="38" xfId="0" applyFont="1" applyBorder="1" applyAlignment="1">
      <alignment vertical="top" wrapText="1"/>
    </xf>
    <xf numFmtId="0" fontId="61" fillId="0" borderId="0" xfId="0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0" fontId="61" fillId="0" borderId="0" xfId="0" applyFont="1" applyAlignment="1">
      <alignment vertical="center"/>
    </xf>
    <xf numFmtId="164" fontId="61" fillId="0" borderId="40" xfId="0" applyNumberFormat="1" applyFont="1" applyBorder="1" applyAlignment="1">
      <alignment horizontal="right" vertical="center"/>
    </xf>
    <xf numFmtId="0" fontId="66" fillId="0" borderId="0" xfId="0" applyFont="1" applyAlignment="1">
      <alignment horizontal="center" vertical="center" wrapText="1"/>
    </xf>
    <xf numFmtId="0" fontId="61" fillId="0" borderId="0" xfId="0" applyFont="1" applyAlignment="1">
      <alignment vertical="top"/>
    </xf>
    <xf numFmtId="0" fontId="61" fillId="0" borderId="37" xfId="0" applyFont="1" applyBorder="1" applyAlignment="1">
      <alignment vertical="center"/>
    </xf>
    <xf numFmtId="0" fontId="61" fillId="0" borderId="37" xfId="0" applyFont="1" applyBorder="1"/>
    <xf numFmtId="0" fontId="67" fillId="0" borderId="0" xfId="0" applyFont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8" fillId="0" borderId="32" xfId="0" applyFont="1" applyBorder="1" applyAlignment="1">
      <alignment horizontal="center" vertical="top"/>
    </xf>
    <xf numFmtId="0" fontId="69" fillId="0" borderId="0" xfId="0" applyFont="1" applyAlignment="1">
      <alignment vertical="center"/>
    </xf>
    <xf numFmtId="0" fontId="69" fillId="0" borderId="0" xfId="0" applyFont="1" applyAlignment="1">
      <alignment vertical="top"/>
    </xf>
    <xf numFmtId="0" fontId="69" fillId="0" borderId="0" xfId="0" applyFont="1"/>
    <xf numFmtId="0" fontId="68" fillId="0" borderId="0" xfId="0" applyFont="1"/>
    <xf numFmtId="0" fontId="63" fillId="0" borderId="0" xfId="0" applyFont="1"/>
    <xf numFmtId="0" fontId="35" fillId="0" borderId="0" xfId="0" applyFont="1" applyAlignment="1">
      <alignment horizontal="right" vertical="top"/>
    </xf>
    <xf numFmtId="0" fontId="8" fillId="0" borderId="7" xfId="0" applyFont="1" applyBorder="1" applyAlignment="1">
      <alignment horizontal="right"/>
    </xf>
    <xf numFmtId="0" fontId="35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vertical="top"/>
    </xf>
    <xf numFmtId="0" fontId="47" fillId="0" borderId="14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4" fontId="47" fillId="0" borderId="13" xfId="0" applyNumberFormat="1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wrapText="1"/>
    </xf>
    <xf numFmtId="164" fontId="47" fillId="0" borderId="14" xfId="0" applyNumberFormat="1" applyFont="1" applyBorder="1" applyAlignment="1">
      <alignment horizontal="center" vertical="center" wrapText="1"/>
    </xf>
    <xf numFmtId="0" fontId="48" fillId="0" borderId="2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/>
    </xf>
    <xf numFmtId="0" fontId="35" fillId="0" borderId="0" xfId="0" applyFont="1" applyAlignment="1">
      <alignment horizontal="center" vertical="top"/>
    </xf>
    <xf numFmtId="0" fontId="43" fillId="0" borderId="0" xfId="0" applyFont="1"/>
    <xf numFmtId="0" fontId="5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41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5" fillId="0" borderId="0" xfId="0" applyFont="1"/>
    <xf numFmtId="0" fontId="0" fillId="0" borderId="7" xfId="0" applyBorder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49" fontId="47" fillId="0" borderId="15" xfId="0" applyNumberFormat="1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10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47" fillId="0" borderId="13" xfId="0" applyFont="1" applyBorder="1" applyAlignment="1">
      <alignment horizontal="center" vertical="center"/>
    </xf>
    <xf numFmtId="0" fontId="48" fillId="0" borderId="9" xfId="0" applyFont="1" applyBorder="1" applyAlignment="1">
      <alignment horizontal="center"/>
    </xf>
    <xf numFmtId="0" fontId="60" fillId="0" borderId="0" xfId="0" applyFont="1" applyAlignment="1">
      <alignment horizontal="center" wrapText="1"/>
    </xf>
    <xf numFmtId="0" fontId="61" fillId="0" borderId="32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6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59" fillId="0" borderId="0" xfId="0" applyFont="1" applyAlignment="1">
      <alignment horizontal="left" vertical="center" wrapText="1"/>
    </xf>
    <xf numFmtId="0" fontId="59" fillId="0" borderId="0" xfId="0" applyFont="1" applyAlignment="1">
      <alignment horizontal="left"/>
    </xf>
    <xf numFmtId="0" fontId="60" fillId="5" borderId="34" xfId="0" applyFont="1" applyFill="1" applyBorder="1" applyAlignment="1">
      <alignment horizontal="center" vertical="center"/>
    </xf>
    <xf numFmtId="0" fontId="60" fillId="5" borderId="35" xfId="0" applyFont="1" applyFill="1" applyBorder="1" applyAlignment="1">
      <alignment horizontal="center" vertical="center"/>
    </xf>
    <xf numFmtId="0" fontId="60" fillId="5" borderId="36" xfId="0" applyFont="1" applyFill="1" applyBorder="1" applyAlignment="1">
      <alignment horizontal="center" vertical="center"/>
    </xf>
    <xf numFmtId="0" fontId="59" fillId="0" borderId="33" xfId="0" applyFont="1" applyBorder="1" applyAlignment="1">
      <alignment horizontal="left" vertical="center" wrapText="1"/>
    </xf>
    <xf numFmtId="0" fontId="61" fillId="0" borderId="0" xfId="0" applyFont="1" applyAlignment="1">
      <alignment horizontal="center"/>
    </xf>
    <xf numFmtId="0" fontId="59" fillId="0" borderId="37" xfId="0" applyFont="1" applyBorder="1" applyAlignment="1">
      <alignment horizontal="center" vertical="center"/>
    </xf>
    <xf numFmtId="0" fontId="60" fillId="0" borderId="33" xfId="0" applyFont="1" applyBorder="1" applyAlignment="1">
      <alignment horizontal="left" vertical="center" wrapText="1"/>
    </xf>
    <xf numFmtId="0" fontId="59" fillId="0" borderId="0" xfId="0" applyFont="1"/>
    <xf numFmtId="0" fontId="66" fillId="0" borderId="0" xfId="0" applyFont="1" applyAlignment="1">
      <alignment horizontal="center"/>
    </xf>
    <xf numFmtId="0" fontId="66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1" fillId="0" borderId="0" xfId="0" applyFont="1" applyAlignment="1">
      <alignment horizontal="center" wrapText="1"/>
    </xf>
    <xf numFmtId="0" fontId="61" fillId="0" borderId="0" xfId="0" applyFont="1" applyAlignment="1">
      <alignment vertical="center"/>
    </xf>
    <xf numFmtId="0" fontId="61" fillId="0" borderId="0" xfId="0" applyFont="1"/>
    <xf numFmtId="0" fontId="59" fillId="0" borderId="37" xfId="0" applyFont="1" applyBorder="1" applyAlignment="1">
      <alignment horizontal="right"/>
    </xf>
    <xf numFmtId="0" fontId="61" fillId="0" borderId="0" xfId="0" applyFont="1" applyAlignment="1">
      <alignment horizontal="center" vertical="center" wrapText="1"/>
    </xf>
    <xf numFmtId="0" fontId="61" fillId="0" borderId="0" xfId="0" applyFont="1" applyAlignment="1">
      <alignment wrapText="1"/>
    </xf>
    <xf numFmtId="0" fontId="68" fillId="0" borderId="32" xfId="0" applyFont="1" applyBorder="1" applyAlignment="1">
      <alignment horizontal="center" vertical="top"/>
    </xf>
    <xf numFmtId="0" fontId="66" fillId="0" borderId="38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wrapText="1"/>
    </xf>
    <xf numFmtId="0" fontId="61" fillId="0" borderId="38" xfId="0" applyFont="1" applyBorder="1" applyAlignment="1">
      <alignment horizontal="center" vertical="center"/>
    </xf>
    <xf numFmtId="0" fontId="61" fillId="0" borderId="38" xfId="0" applyFont="1" applyBorder="1" applyAlignment="1">
      <alignment horizontal="center" vertical="center" wrapText="1"/>
    </xf>
    <xf numFmtId="2" fontId="66" fillId="0" borderId="38" xfId="0" applyNumberFormat="1" applyFont="1" applyBorder="1" applyAlignment="1">
      <alignment horizontal="center"/>
    </xf>
    <xf numFmtId="0" fontId="61" fillId="0" borderId="38" xfId="0" applyFont="1" applyBorder="1"/>
    <xf numFmtId="0" fontId="66" fillId="0" borderId="38" xfId="0" applyFont="1" applyBorder="1" applyAlignment="1">
      <alignment horizontal="center"/>
    </xf>
    <xf numFmtId="0" fontId="61" fillId="0" borderId="38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56" fillId="0" borderId="17" xfId="0" applyFont="1" applyBorder="1" applyAlignment="1">
      <alignment horizontal="center"/>
    </xf>
    <xf numFmtId="0" fontId="10" fillId="0" borderId="17" xfId="0" applyFont="1" applyBorder="1" applyAlignment="1" applyProtection="1">
      <alignment horizontal="left" wrapText="1"/>
      <protection locked="0"/>
    </xf>
    <xf numFmtId="0" fontId="27" fillId="0" borderId="19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30" fillId="0" borderId="17" xfId="0" applyFont="1" applyBorder="1" applyAlignment="1">
      <alignment horizontal="center"/>
    </xf>
    <xf numFmtId="0" fontId="27" fillId="0" borderId="31" xfId="0" applyFont="1" applyBorder="1" applyAlignment="1">
      <alignment horizontal="center" wrapText="1"/>
    </xf>
    <xf numFmtId="0" fontId="27" fillId="0" borderId="31" xfId="0" applyFont="1" applyBorder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27" fillId="0" borderId="17" xfId="0" applyFont="1" applyBorder="1" applyAlignment="1">
      <alignment horizontal="right"/>
    </xf>
    <xf numFmtId="0" fontId="27" fillId="0" borderId="21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/>
    </xf>
    <xf numFmtId="0" fontId="0" fillId="0" borderId="0" xfId="0" applyAlignment="1">
      <alignment horizontal="left"/>
    </xf>
    <xf numFmtId="0" fontId="10" fillId="0" borderId="19" xfId="5" applyFont="1" applyBorder="1" applyAlignment="1">
      <alignment horizontal="center" vertical="top" wrapText="1"/>
    </xf>
    <xf numFmtId="0" fontId="10" fillId="0" borderId="0" xfId="5" applyFont="1" applyAlignment="1">
      <alignment horizontal="center" vertical="top"/>
    </xf>
    <xf numFmtId="0" fontId="10" fillId="0" borderId="0" xfId="3" applyFont="1" applyAlignment="1">
      <alignment horizontal="left"/>
    </xf>
    <xf numFmtId="0" fontId="16" fillId="0" borderId="17" xfId="5" applyFont="1" applyBorder="1" applyAlignment="1">
      <alignment horizontal="center"/>
    </xf>
    <xf numFmtId="0" fontId="10" fillId="0" borderId="0" xfId="5" applyFont="1" applyAlignment="1">
      <alignment horizontal="center" vertical="top" wrapText="1"/>
    </xf>
    <xf numFmtId="0" fontId="24" fillId="0" borderId="0" xfId="6" applyFont="1" applyAlignment="1">
      <alignment horizontal="left" vertical="center" wrapText="1"/>
    </xf>
    <xf numFmtId="0" fontId="18" fillId="0" borderId="17" xfId="5" applyFont="1" applyBorder="1" applyAlignment="1">
      <alignment horizontal="center"/>
    </xf>
    <xf numFmtId="0" fontId="15" fillId="0" borderId="0" xfId="3" applyFont="1" applyAlignment="1">
      <alignment horizontal="center" wrapText="1"/>
    </xf>
    <xf numFmtId="0" fontId="12" fillId="0" borderId="31" xfId="3" applyFont="1" applyBorder="1" applyAlignment="1">
      <alignment horizontal="center" vertical="center" wrapText="1"/>
    </xf>
    <xf numFmtId="0" fontId="21" fillId="0" borderId="31" xfId="3" applyFont="1" applyBorder="1" applyAlignment="1">
      <alignment vertical="center" wrapText="1"/>
    </xf>
    <xf numFmtId="0" fontId="11" fillId="0" borderId="28" xfId="3" applyFont="1" applyBorder="1" applyAlignment="1">
      <alignment horizontal="center" vertical="center" wrapText="1"/>
    </xf>
    <xf numFmtId="0" fontId="11" fillId="0" borderId="29" xfId="3" applyFont="1" applyBorder="1" applyAlignment="1">
      <alignment horizontal="center" vertical="center" wrapText="1"/>
    </xf>
    <xf numFmtId="0" fontId="11" fillId="0" borderId="30" xfId="3" applyFont="1" applyBorder="1" applyAlignment="1">
      <alignment horizontal="center" vertical="center" wrapText="1"/>
    </xf>
    <xf numFmtId="0" fontId="21" fillId="0" borderId="31" xfId="3" applyFont="1" applyBorder="1" applyAlignment="1">
      <alignment horizontal="center" vertical="center"/>
    </xf>
    <xf numFmtId="0" fontId="12" fillId="0" borderId="21" xfId="3" applyFont="1" applyBorder="1" applyAlignment="1">
      <alignment horizontal="center" vertical="center" wrapText="1"/>
    </xf>
    <xf numFmtId="0" fontId="12" fillId="0" borderId="27" xfId="3" applyFont="1" applyBorder="1" applyAlignment="1">
      <alignment wrapText="1"/>
    </xf>
    <xf numFmtId="0" fontId="10" fillId="0" borderId="19" xfId="3" applyFont="1" applyBorder="1" applyAlignment="1">
      <alignment horizontal="center"/>
    </xf>
    <xf numFmtId="0" fontId="10" fillId="0" borderId="0" xfId="3" applyFont="1" applyAlignment="1">
      <alignment horizontal="left" wrapText="1"/>
    </xf>
    <xf numFmtId="0" fontId="9" fillId="0" borderId="0" xfId="3" applyAlignment="1">
      <alignment horizontal="left" wrapText="1"/>
    </xf>
    <xf numFmtId="0" fontId="11" fillId="0" borderId="0" xfId="3" applyFont="1" applyAlignment="1">
      <alignment horizontal="center"/>
    </xf>
    <xf numFmtId="0" fontId="15" fillId="0" borderId="17" xfId="3" applyFont="1" applyBorder="1" applyAlignment="1">
      <alignment horizontal="center"/>
    </xf>
    <xf numFmtId="0" fontId="10" fillId="0" borderId="17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0" fillId="0" borderId="21" xfId="0" applyNumberFormat="1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left" wrapText="1"/>
      <protection locked="0"/>
    </xf>
    <xf numFmtId="0" fontId="10" fillId="0" borderId="29" xfId="0" applyFont="1" applyBorder="1" applyAlignment="1" applyProtection="1">
      <alignment horizontal="left" wrapText="1"/>
      <protection locked="0"/>
    </xf>
    <xf numFmtId="0" fontId="10" fillId="0" borderId="30" xfId="0" applyFont="1" applyBorder="1" applyAlignment="1" applyProtection="1">
      <alignment horizontal="left" wrapText="1"/>
      <protection locked="0"/>
    </xf>
    <xf numFmtId="0" fontId="10" fillId="0" borderId="18" xfId="0" applyFont="1" applyBorder="1" applyAlignment="1" applyProtection="1">
      <alignment horizontal="left" wrapText="1"/>
      <protection locked="0"/>
    </xf>
    <xf numFmtId="0" fontId="10" fillId="0" borderId="19" xfId="0" applyFont="1" applyBorder="1" applyAlignment="1" applyProtection="1">
      <alignment horizontal="left"/>
      <protection locked="0"/>
    </xf>
    <xf numFmtId="0" fontId="10" fillId="0" borderId="20" xfId="0" applyFont="1" applyBorder="1" applyAlignment="1" applyProtection="1">
      <alignment horizontal="left"/>
      <protection locked="0"/>
    </xf>
    <xf numFmtId="0" fontId="10" fillId="0" borderId="25" xfId="0" applyFont="1" applyBorder="1" applyAlignment="1" applyProtection="1">
      <alignment horizontal="left"/>
      <protection locked="0"/>
    </xf>
    <xf numFmtId="0" fontId="10" fillId="0" borderId="17" xfId="0" applyFont="1" applyBorder="1" applyAlignment="1" applyProtection="1">
      <alignment horizontal="left"/>
      <protection locked="0"/>
    </xf>
    <xf numFmtId="0" fontId="10" fillId="0" borderId="26" xfId="0" applyFont="1" applyBorder="1" applyAlignment="1" applyProtection="1">
      <alignment horizontal="left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3" xfId="0" applyFont="1" applyBorder="1" applyAlignment="1" applyProtection="1">
      <alignment horizontal="center" vertical="center"/>
      <protection locked="0"/>
    </xf>
    <xf numFmtId="0" fontId="11" fillId="0" borderId="25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left" vertical="top" wrapText="1"/>
      <protection locked="0"/>
    </xf>
    <xf numFmtId="0" fontId="10" fillId="0" borderId="29" xfId="0" applyFont="1" applyBorder="1" applyAlignment="1" applyProtection="1">
      <alignment horizontal="left" vertical="top" wrapText="1"/>
      <protection locked="0"/>
    </xf>
    <xf numFmtId="0" fontId="10" fillId="0" borderId="30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1" fillId="0" borderId="17" xfId="0" applyFont="1" applyBorder="1" applyAlignment="1" applyProtection="1">
      <alignment horizontal="center"/>
      <protection locked="0"/>
    </xf>
    <xf numFmtId="0" fontId="70" fillId="0" borderId="0" xfId="0" applyFont="1" applyAlignment="1">
      <alignment horizontal="left" wrapText="1"/>
    </xf>
    <xf numFmtId="164" fontId="8" fillId="0" borderId="0" xfId="0" applyNumberFormat="1" applyFont="1" applyAlignment="1">
      <alignment horizontal="center" vertical="center"/>
    </xf>
  </cellXfs>
  <cellStyles count="10">
    <cellStyle name="Įprastas" xfId="0" builtinId="0"/>
    <cellStyle name="Įprastas 2" xfId="6" xr:uid="{A5115357-2816-4388-B1A4-7CA1918D54B6}"/>
    <cellStyle name="Įprastas 2 2" xfId="4" xr:uid="{24930D29-8150-4937-9561-F040EB4018EE}"/>
    <cellStyle name="Įprastas 3" xfId="1" xr:uid="{B8DBE32B-B5F2-402F-BABE-F59E86ED81E7}"/>
    <cellStyle name="Įprastas 4" xfId="7" xr:uid="{6FFD575A-6261-41FE-A60B-423A455523C0}"/>
    <cellStyle name="Įprastas 5" xfId="2" xr:uid="{51B1A93F-8220-4038-AD61-9DC91CE7EDB8}"/>
    <cellStyle name="Normal_biudz uz 2001 atskaitomybe3" xfId="8" xr:uid="{82BF7E6D-F81B-41FC-9134-A8D4068AA75A}"/>
    <cellStyle name="Normal_CF_ataskaitos_prie_mokejimo_tvarkos_040115" xfId="5" xr:uid="{9C8EABD2-D637-4456-8BEF-CD317412F553}"/>
    <cellStyle name="Normal_Sheet1" xfId="3" xr:uid="{D706AD62-0F11-4198-A205-816A0ED39BFF}"/>
    <cellStyle name="Paprastas 2" xfId="9" xr:uid="{523985E4-9B92-46AE-9243-7CD603F01CD8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9"/>
  <sheetViews>
    <sheetView topLeftCell="A186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.85546875" style="75" customWidth="1"/>
    <col min="10" max="10" width="11.7109375" style="75" customWidth="1"/>
    <col min="11" max="11" width="12.42578125" style="75" customWidth="1"/>
    <col min="12" max="12" width="13.8554687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/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12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/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/>
      <c r="J30" s="104"/>
      <c r="K30" s="105"/>
      <c r="L30" s="105"/>
      <c r="M30" s="90"/>
    </row>
    <row r="31" spans="1:13" ht="14.25" customHeight="1">
      <c r="A31" s="106"/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3188725</v>
      </c>
      <c r="J35" s="119">
        <f>SUM(J36+J47+J67+J88+J95+J115+J141+J160+J170)</f>
        <v>807968</v>
      </c>
      <c r="K35" s="120">
        <f>SUM(K36+K47+K67+K88+K95+K115+K141+K160+K170)</f>
        <v>521281.88000000006</v>
      </c>
      <c r="L35" s="119">
        <f>SUM(L36+L47+L67+L88+L95+L115+L141+L160+L170)</f>
        <v>521281.88000000006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2820151</v>
      </c>
      <c r="J36" s="119">
        <f>SUM(J37+J43)</f>
        <v>714168</v>
      </c>
      <c r="K36" s="128">
        <f>SUM(K37+K43)</f>
        <v>462681.65</v>
      </c>
      <c r="L36" s="129">
        <f>SUM(L37+L43)</f>
        <v>462681.65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2777034</v>
      </c>
      <c r="J37" s="119">
        <f>SUM(J38)</f>
        <v>702915</v>
      </c>
      <c r="K37" s="120">
        <f>SUM(K38)</f>
        <v>455728.38</v>
      </c>
      <c r="L37" s="119">
        <f>SUM(L38)</f>
        <v>455728.38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2777034</v>
      </c>
      <c r="J38" s="119">
        <f t="shared" ref="J38:L39" si="0">SUM(J39)</f>
        <v>702915</v>
      </c>
      <c r="K38" s="119">
        <f t="shared" si="0"/>
        <v>455728.38</v>
      </c>
      <c r="L38" s="119">
        <f t="shared" si="0"/>
        <v>455728.38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2777034</v>
      </c>
      <c r="J39" s="120">
        <f t="shared" si="0"/>
        <v>702915</v>
      </c>
      <c r="K39" s="120">
        <f t="shared" si="0"/>
        <v>455728.38</v>
      </c>
      <c r="L39" s="120">
        <f t="shared" si="0"/>
        <v>455728.38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2777034</v>
      </c>
      <c r="J40" s="137">
        <v>702915</v>
      </c>
      <c r="K40" s="137">
        <v>455728.38</v>
      </c>
      <c r="L40" s="137">
        <v>455728.38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43117</v>
      </c>
      <c r="J43" s="119">
        <f t="shared" si="1"/>
        <v>11253</v>
      </c>
      <c r="K43" s="120">
        <f t="shared" si="1"/>
        <v>6953.27</v>
      </c>
      <c r="L43" s="119">
        <f t="shared" si="1"/>
        <v>6953.27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43117</v>
      </c>
      <c r="J44" s="119">
        <f t="shared" si="1"/>
        <v>11253</v>
      </c>
      <c r="K44" s="119">
        <f t="shared" si="1"/>
        <v>6953.27</v>
      </c>
      <c r="L44" s="119">
        <f t="shared" si="1"/>
        <v>6953.27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43117</v>
      </c>
      <c r="J45" s="119">
        <f t="shared" si="1"/>
        <v>11253</v>
      </c>
      <c r="K45" s="119">
        <f t="shared" si="1"/>
        <v>6953.27</v>
      </c>
      <c r="L45" s="119">
        <f t="shared" si="1"/>
        <v>6953.27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43117</v>
      </c>
      <c r="J46" s="137">
        <v>11253</v>
      </c>
      <c r="K46" s="137">
        <v>6953.27</v>
      </c>
      <c r="L46" s="137">
        <v>6953.27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339774</v>
      </c>
      <c r="J47" s="142">
        <f t="shared" si="2"/>
        <v>85300</v>
      </c>
      <c r="K47" s="141">
        <f t="shared" si="2"/>
        <v>53002.45</v>
      </c>
      <c r="L47" s="141">
        <f t="shared" si="2"/>
        <v>53002.45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339774</v>
      </c>
      <c r="J48" s="120">
        <f t="shared" si="2"/>
        <v>85300</v>
      </c>
      <c r="K48" s="119">
        <f t="shared" si="2"/>
        <v>53002.45</v>
      </c>
      <c r="L48" s="120">
        <f t="shared" si="2"/>
        <v>53002.45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339774</v>
      </c>
      <c r="J49" s="120">
        <f t="shared" si="2"/>
        <v>85300</v>
      </c>
      <c r="K49" s="129">
        <f t="shared" si="2"/>
        <v>53002.45</v>
      </c>
      <c r="L49" s="129">
        <f t="shared" si="2"/>
        <v>53002.45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339774</v>
      </c>
      <c r="J50" s="148">
        <f>SUM(J51:J66)</f>
        <v>85300</v>
      </c>
      <c r="K50" s="149">
        <f>SUM(K51:K66)</f>
        <v>53002.45</v>
      </c>
      <c r="L50" s="149">
        <f>SUM(L51:L66)</f>
        <v>53002.45</v>
      </c>
      <c r="M50"/>
      <c r="Q50" s="135"/>
      <c r="R50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88000</v>
      </c>
      <c r="J51" s="137">
        <v>30000</v>
      </c>
      <c r="K51" s="137">
        <v>25763.11</v>
      </c>
      <c r="L51" s="137">
        <v>25763.11</v>
      </c>
      <c r="M51"/>
      <c r="Q51" s="135"/>
      <c r="R51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1300</v>
      </c>
      <c r="J52" s="137">
        <v>200</v>
      </c>
      <c r="K52" s="137">
        <v>60.2</v>
      </c>
      <c r="L52" s="137">
        <v>60.2</v>
      </c>
      <c r="M52"/>
      <c r="Q52" s="135"/>
      <c r="R5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3400</v>
      </c>
      <c r="J53" s="137">
        <v>900</v>
      </c>
      <c r="K53" s="137">
        <v>231.8</v>
      </c>
      <c r="L53" s="137">
        <v>231.8</v>
      </c>
      <c r="M53"/>
      <c r="Q53" s="135"/>
      <c r="R53"/>
    </row>
    <row r="54" spans="1:18" ht="27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5600</v>
      </c>
      <c r="J54" s="137">
        <v>1300</v>
      </c>
      <c r="K54" s="137">
        <v>663.6</v>
      </c>
      <c r="L54" s="137">
        <v>663.6</v>
      </c>
      <c r="M54"/>
      <c r="Q54" s="135"/>
      <c r="R54"/>
    </row>
    <row r="55" spans="1:18" ht="26.25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2100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1700</v>
      </c>
      <c r="J56" s="137">
        <v>400</v>
      </c>
      <c r="K56" s="137">
        <v>400</v>
      </c>
      <c r="L56" s="137">
        <v>400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67090</v>
      </c>
      <c r="J59" s="137">
        <v>2800</v>
      </c>
      <c r="K59" s="137">
        <v>1593.23</v>
      </c>
      <c r="L59" s="137">
        <v>1593.23</v>
      </c>
      <c r="M59"/>
      <c r="Q59" s="135"/>
      <c r="R59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8800</v>
      </c>
      <c r="J60" s="137">
        <v>3100</v>
      </c>
      <c r="K60" s="137">
        <v>952.95</v>
      </c>
      <c r="L60" s="137">
        <v>952.95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56200</v>
      </c>
      <c r="J62" s="137">
        <v>30000</v>
      </c>
      <c r="K62" s="137">
        <v>17379.3</v>
      </c>
      <c r="L62" s="137">
        <v>17379.3</v>
      </c>
      <c r="M62"/>
      <c r="Q62" s="135"/>
      <c r="R6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30900</v>
      </c>
      <c r="J63" s="137">
        <v>6600</v>
      </c>
      <c r="K63" s="137">
        <v>1924.49</v>
      </c>
      <c r="L63" s="137">
        <v>1924.49</v>
      </c>
      <c r="M63"/>
      <c r="Q63" s="135"/>
      <c r="R63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800</v>
      </c>
      <c r="J64" s="137">
        <v>200</v>
      </c>
      <c r="K64" s="137">
        <v>101.49</v>
      </c>
      <c r="L64" s="137">
        <v>101.49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73884</v>
      </c>
      <c r="J66" s="137">
        <v>9800</v>
      </c>
      <c r="K66" s="137">
        <v>3932.28</v>
      </c>
      <c r="L66" s="137">
        <v>3932.28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28800</v>
      </c>
      <c r="J141" s="161">
        <f>SUM(J142+J147+J155)</f>
        <v>8500</v>
      </c>
      <c r="K141" s="120">
        <f>SUM(K142+K147+K155)</f>
        <v>5597.78</v>
      </c>
      <c r="L141" s="119">
        <f>SUM(L142+L147+L155)</f>
        <v>5597.78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28800</v>
      </c>
      <c r="J155" s="161">
        <f t="shared" si="16"/>
        <v>8500</v>
      </c>
      <c r="K155" s="120">
        <f t="shared" si="16"/>
        <v>5597.78</v>
      </c>
      <c r="L155" s="119">
        <f t="shared" si="16"/>
        <v>5597.78</v>
      </c>
    </row>
    <row r="156" spans="1:13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28800</v>
      </c>
      <c r="J156" s="175">
        <f t="shared" si="16"/>
        <v>8500</v>
      </c>
      <c r="K156" s="149">
        <f t="shared" si="16"/>
        <v>5597.78</v>
      </c>
      <c r="L156" s="148">
        <f t="shared" si="16"/>
        <v>5597.78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28800</v>
      </c>
      <c r="J157" s="161">
        <f>SUM(J158:J159)</f>
        <v>8500</v>
      </c>
      <c r="K157" s="120">
        <f>SUM(K158:K159)</f>
        <v>5597.78</v>
      </c>
      <c r="L157" s="119">
        <f>SUM(L158:L159)</f>
        <v>5597.78</v>
      </c>
    </row>
    <row r="158" spans="1:13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28800</v>
      </c>
      <c r="J158" s="177">
        <v>8500</v>
      </c>
      <c r="K158" s="177">
        <v>5597.78</v>
      </c>
      <c r="L158" s="177">
        <v>5597.78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408600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408600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408600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163700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163700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163700</v>
      </c>
      <c r="J196" s="136">
        <v>0</v>
      </c>
      <c r="K196" s="136">
        <v>0</v>
      </c>
      <c r="L196" s="183">
        <v>0</v>
      </c>
      <c r="M196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244900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244900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244900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3597325</v>
      </c>
      <c r="J370" s="171">
        <f>SUM(J35+J186)</f>
        <v>807968</v>
      </c>
      <c r="K370" s="171">
        <f>SUM(K35+K186)</f>
        <v>521281.88000000006</v>
      </c>
      <c r="L370" s="171">
        <f>SUM(L35+L186)</f>
        <v>521281.88000000006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A34:F34"/>
    <mergeCell ref="A372:G372"/>
    <mergeCell ref="A10:L10"/>
    <mergeCell ref="G15:K15"/>
    <mergeCell ref="G19:K19"/>
    <mergeCell ref="A27:I27"/>
    <mergeCell ref="A14:L14"/>
    <mergeCell ref="G16:K16"/>
    <mergeCell ref="B17:L17"/>
    <mergeCell ref="G20:K20"/>
    <mergeCell ref="E22:K22"/>
    <mergeCell ref="A23:L23"/>
    <mergeCell ref="A28:I28"/>
    <mergeCell ref="G30:H30"/>
    <mergeCell ref="A32:F33"/>
    <mergeCell ref="G32:G33"/>
    <mergeCell ref="I1:L1"/>
    <mergeCell ref="I2:L2"/>
    <mergeCell ref="A8:L8"/>
    <mergeCell ref="A11:L11"/>
    <mergeCell ref="G13:K13"/>
    <mergeCell ref="H32:H33"/>
    <mergeCell ref="I32:J32"/>
    <mergeCell ref="K32:K33"/>
    <mergeCell ref="L32:L33"/>
    <mergeCell ref="J372:L372"/>
    <mergeCell ref="D373:G373"/>
    <mergeCell ref="A375:G375"/>
    <mergeCell ref="J375:L375"/>
    <mergeCell ref="D376:G376"/>
    <mergeCell ref="K376:L376"/>
    <mergeCell ref="K373:L373"/>
  </mergeCells>
  <pageMargins left="0.78740157480314965" right="0.19685039370078741" top="0.19685039370078741" bottom="0.19685039370078741" header="3.937007874015748E-2" footer="3.937007874015748E-2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C44D4-C797-47F5-BB65-991FED7493AB}">
  <dimension ref="A1:R379"/>
  <sheetViews>
    <sheetView topLeftCell="A32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85546875" style="75" customWidth="1"/>
    <col min="10" max="10" width="11.7109375" style="75" customWidth="1"/>
    <col min="11" max="11" width="12.42578125" style="75" customWidth="1"/>
    <col min="12" max="12" width="14.425781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12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 t="s">
        <v>230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231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36451</v>
      </c>
      <c r="J35" s="119">
        <f>SUM(J36+J47+J67+J88+J95+J115+J141+J160+J170)</f>
        <v>9268</v>
      </c>
      <c r="K35" s="120">
        <f>SUM(K36+K47+K67+K88+K95+K115+K141+K160+K170)</f>
        <v>6057.9900000000007</v>
      </c>
      <c r="L35" s="119">
        <f>SUM(L36+L47+L67+L88+L95+L115+L141+L160+L170)</f>
        <v>6057.9900000000007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36451</v>
      </c>
      <c r="J36" s="119">
        <f>SUM(J37+J43)</f>
        <v>9268</v>
      </c>
      <c r="K36" s="128">
        <f>SUM(K37+K43)</f>
        <v>6057.9900000000007</v>
      </c>
      <c r="L36" s="129">
        <f>SUM(L37+L43)</f>
        <v>6057.9900000000007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35934</v>
      </c>
      <c r="J37" s="119">
        <f>SUM(J38)</f>
        <v>9115</v>
      </c>
      <c r="K37" s="120">
        <f>SUM(K38)</f>
        <v>5971.39</v>
      </c>
      <c r="L37" s="119">
        <f>SUM(L38)</f>
        <v>5971.39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35934</v>
      </c>
      <c r="J38" s="119">
        <f t="shared" ref="J38:L39" si="0">SUM(J39)</f>
        <v>9115</v>
      </c>
      <c r="K38" s="119">
        <f t="shared" si="0"/>
        <v>5971.39</v>
      </c>
      <c r="L38" s="119">
        <f t="shared" si="0"/>
        <v>5971.39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35934</v>
      </c>
      <c r="J39" s="120">
        <f t="shared" si="0"/>
        <v>9115</v>
      </c>
      <c r="K39" s="120">
        <f t="shared" si="0"/>
        <v>5971.39</v>
      </c>
      <c r="L39" s="120">
        <f t="shared" si="0"/>
        <v>5971.39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35934</v>
      </c>
      <c r="J40" s="137">
        <v>9115</v>
      </c>
      <c r="K40" s="137">
        <v>5971.39</v>
      </c>
      <c r="L40" s="137">
        <v>5971.39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517</v>
      </c>
      <c r="J43" s="119">
        <f t="shared" si="1"/>
        <v>153</v>
      </c>
      <c r="K43" s="120">
        <f t="shared" si="1"/>
        <v>86.6</v>
      </c>
      <c r="L43" s="119">
        <f t="shared" si="1"/>
        <v>86.6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517</v>
      </c>
      <c r="J44" s="119">
        <f t="shared" si="1"/>
        <v>153</v>
      </c>
      <c r="K44" s="119">
        <f t="shared" si="1"/>
        <v>86.6</v>
      </c>
      <c r="L44" s="119">
        <f t="shared" si="1"/>
        <v>86.6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517</v>
      </c>
      <c r="J45" s="119">
        <f t="shared" si="1"/>
        <v>153</v>
      </c>
      <c r="K45" s="119">
        <f t="shared" si="1"/>
        <v>86.6</v>
      </c>
      <c r="L45" s="119">
        <f t="shared" si="1"/>
        <v>86.6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517</v>
      </c>
      <c r="J46" s="137">
        <v>153</v>
      </c>
      <c r="K46" s="137">
        <v>86.6</v>
      </c>
      <c r="L46" s="137">
        <v>86.6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36451</v>
      </c>
      <c r="J370" s="171">
        <f>SUM(J35+J186)</f>
        <v>9268</v>
      </c>
      <c r="K370" s="171">
        <f>SUM(K35+K186)</f>
        <v>6057.9900000000007</v>
      </c>
      <c r="L370" s="171">
        <f>SUM(L35+L186)</f>
        <v>6057.9900000000007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scale="81"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A950C-FAC9-436D-A818-4F5A54B7A037}">
  <sheetPr>
    <pageSetUpPr fitToPage="1"/>
  </sheetPr>
  <dimension ref="A1:R379"/>
  <sheetViews>
    <sheetView topLeftCell="A32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7109375" style="75" customWidth="1"/>
    <col min="10" max="10" width="11.7109375" style="75" customWidth="1"/>
    <col min="11" max="11" width="12.42578125" style="75" customWidth="1"/>
    <col min="12" max="12" width="14.57031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29.1" customHeight="1">
      <c r="A28" s="341" t="s">
        <v>222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230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231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21300</v>
      </c>
      <c r="J35" s="119">
        <f>SUM(J36+J47+J67+J88+J95+J115+J141+J160+J170)</f>
        <v>5600</v>
      </c>
      <c r="K35" s="120">
        <f>SUM(K36+K47+K67+K88+K95+K115+K141+K160+K170)</f>
        <v>3541.08</v>
      </c>
      <c r="L35" s="119">
        <f>SUM(L36+L47+L67+L88+L95+L115+L141+L160+L170)</f>
        <v>3541.08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21300</v>
      </c>
      <c r="J36" s="119">
        <f>SUM(J37+J43)</f>
        <v>5600</v>
      </c>
      <c r="K36" s="128">
        <f>SUM(K37+K43)</f>
        <v>3541.08</v>
      </c>
      <c r="L36" s="129">
        <f>SUM(L37+L43)</f>
        <v>3541.08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21000</v>
      </c>
      <c r="J37" s="119">
        <f>SUM(J38)</f>
        <v>5500</v>
      </c>
      <c r="K37" s="120">
        <f>SUM(K38)</f>
        <v>3490.46</v>
      </c>
      <c r="L37" s="119">
        <f>SUM(L38)</f>
        <v>3490.46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21000</v>
      </c>
      <c r="J38" s="119">
        <f t="shared" ref="J38:L39" si="0">SUM(J39)</f>
        <v>5500</v>
      </c>
      <c r="K38" s="119">
        <f t="shared" si="0"/>
        <v>3490.46</v>
      </c>
      <c r="L38" s="119">
        <f t="shared" si="0"/>
        <v>3490.46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21000</v>
      </c>
      <c r="J39" s="120">
        <f t="shared" si="0"/>
        <v>5500</v>
      </c>
      <c r="K39" s="120">
        <f t="shared" si="0"/>
        <v>3490.46</v>
      </c>
      <c r="L39" s="120">
        <f t="shared" si="0"/>
        <v>3490.46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21000</v>
      </c>
      <c r="J40" s="137">
        <v>5500</v>
      </c>
      <c r="K40" s="137">
        <v>3490.46</v>
      </c>
      <c r="L40" s="137">
        <v>3490.46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300</v>
      </c>
      <c r="J43" s="119">
        <f t="shared" si="1"/>
        <v>100</v>
      </c>
      <c r="K43" s="120">
        <f t="shared" si="1"/>
        <v>50.62</v>
      </c>
      <c r="L43" s="119">
        <f t="shared" si="1"/>
        <v>50.62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300</v>
      </c>
      <c r="J44" s="119">
        <f t="shared" si="1"/>
        <v>100</v>
      </c>
      <c r="K44" s="119">
        <f t="shared" si="1"/>
        <v>50.62</v>
      </c>
      <c r="L44" s="119">
        <f t="shared" si="1"/>
        <v>50.62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300</v>
      </c>
      <c r="J45" s="119">
        <f t="shared" si="1"/>
        <v>100</v>
      </c>
      <c r="K45" s="119">
        <f t="shared" si="1"/>
        <v>50.62</v>
      </c>
      <c r="L45" s="119">
        <f t="shared" si="1"/>
        <v>50.62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300</v>
      </c>
      <c r="J46" s="137">
        <v>100</v>
      </c>
      <c r="K46" s="137">
        <v>50.62</v>
      </c>
      <c r="L46" s="137">
        <v>50.62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21300</v>
      </c>
      <c r="J370" s="171">
        <f>SUM(J35+J186)</f>
        <v>5600</v>
      </c>
      <c r="K370" s="171">
        <f>SUM(K35+K186)</f>
        <v>3541.08</v>
      </c>
      <c r="L370" s="171">
        <f>SUM(L35+L186)</f>
        <v>3541.08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A8D06-25A8-4464-97A0-B4BE325C9991}">
  <sheetPr>
    <pageSetUpPr fitToPage="1"/>
  </sheetPr>
  <dimension ref="A1:R379"/>
  <sheetViews>
    <sheetView topLeftCell="A28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85546875" style="75" customWidth="1"/>
    <col min="10" max="10" width="11.7109375" style="75" customWidth="1"/>
    <col min="11" max="11" width="12.42578125" style="75" customWidth="1"/>
    <col min="12" max="12" width="14.710937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29.1" customHeight="1">
      <c r="A28" s="341" t="s">
        <v>398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230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231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15151</v>
      </c>
      <c r="J35" s="119">
        <f>SUM(J36+J47+J67+J88+J95+J115+J141+J160+J170)</f>
        <v>3668</v>
      </c>
      <c r="K35" s="120">
        <f>SUM(K36+K47+K67+K88+K95+K115+K141+K160+K170)</f>
        <v>2516.91</v>
      </c>
      <c r="L35" s="119">
        <f>SUM(L36+L47+L67+L88+L95+L115+L141+L160+L170)</f>
        <v>2516.91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15151</v>
      </c>
      <c r="J36" s="119">
        <f>SUM(J37+J43)</f>
        <v>3668</v>
      </c>
      <c r="K36" s="128">
        <f>SUM(K37+K43)</f>
        <v>2516.91</v>
      </c>
      <c r="L36" s="129">
        <f>SUM(L37+L43)</f>
        <v>2516.91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14934</v>
      </c>
      <c r="J37" s="119">
        <f>SUM(J38)</f>
        <v>3615</v>
      </c>
      <c r="K37" s="120">
        <f>SUM(K38)</f>
        <v>2480.9299999999998</v>
      </c>
      <c r="L37" s="119">
        <f>SUM(L38)</f>
        <v>2480.9299999999998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14934</v>
      </c>
      <c r="J38" s="119">
        <f t="shared" ref="J38:L39" si="0">SUM(J39)</f>
        <v>3615</v>
      </c>
      <c r="K38" s="119">
        <f t="shared" si="0"/>
        <v>2480.9299999999998</v>
      </c>
      <c r="L38" s="119">
        <f t="shared" si="0"/>
        <v>2480.9299999999998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14934</v>
      </c>
      <c r="J39" s="120">
        <f t="shared" si="0"/>
        <v>3615</v>
      </c>
      <c r="K39" s="120">
        <f t="shared" si="0"/>
        <v>2480.9299999999998</v>
      </c>
      <c r="L39" s="120">
        <f t="shared" si="0"/>
        <v>2480.9299999999998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14934</v>
      </c>
      <c r="J40" s="137">
        <v>3615</v>
      </c>
      <c r="K40" s="137">
        <v>2480.9299999999998</v>
      </c>
      <c r="L40" s="137">
        <v>2480.9299999999998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217</v>
      </c>
      <c r="J43" s="119">
        <f t="shared" si="1"/>
        <v>53</v>
      </c>
      <c r="K43" s="120">
        <f t="shared" si="1"/>
        <v>35.979999999999997</v>
      </c>
      <c r="L43" s="119">
        <f t="shared" si="1"/>
        <v>35.979999999999997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217</v>
      </c>
      <c r="J44" s="119">
        <f t="shared" si="1"/>
        <v>53</v>
      </c>
      <c r="K44" s="119">
        <f t="shared" si="1"/>
        <v>35.979999999999997</v>
      </c>
      <c r="L44" s="119">
        <f t="shared" si="1"/>
        <v>35.979999999999997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217</v>
      </c>
      <c r="J45" s="119">
        <f t="shared" si="1"/>
        <v>53</v>
      </c>
      <c r="K45" s="119">
        <f t="shared" si="1"/>
        <v>35.979999999999997</v>
      </c>
      <c r="L45" s="119">
        <f t="shared" si="1"/>
        <v>35.979999999999997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217</v>
      </c>
      <c r="J46" s="137">
        <v>53</v>
      </c>
      <c r="K46" s="137">
        <v>35.979999999999997</v>
      </c>
      <c r="L46" s="137">
        <v>35.979999999999997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15151</v>
      </c>
      <c r="J370" s="171">
        <f>SUM(J35+J186)</f>
        <v>3668</v>
      </c>
      <c r="K370" s="171">
        <f>SUM(K35+K186)</f>
        <v>2516.91</v>
      </c>
      <c r="L370" s="171">
        <f>SUM(L35+L186)</f>
        <v>2516.91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83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7F85-F06D-4EBB-9385-10B064257CDB}">
  <dimension ref="A1:R379"/>
  <sheetViews>
    <sheetView topLeftCell="A27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28515625" style="75" customWidth="1"/>
    <col min="10" max="10" width="11.7109375" style="75" customWidth="1"/>
    <col min="11" max="11" width="12.42578125" style="75" customWidth="1"/>
    <col min="12" max="12" width="13.1406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395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396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 t="s">
        <v>399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225</v>
      </c>
      <c r="J30" s="104" t="s">
        <v>397</v>
      </c>
      <c r="K30" s="105" t="s">
        <v>221</v>
      </c>
      <c r="L30" s="105" t="s">
        <v>221</v>
      </c>
      <c r="M30" s="90"/>
    </row>
    <row r="31" spans="1:13" ht="14.25" customHeight="1">
      <c r="A31" s="106" t="s">
        <v>400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hidden="1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0</v>
      </c>
      <c r="J35" s="119">
        <f>SUM(J36+J47+J67+J88+J95+J115+J141+J160+J170)</f>
        <v>0</v>
      </c>
      <c r="K35" s="120">
        <f>SUM(K36+K47+K67+K88+K95+K115+K141+K160+K170)</f>
        <v>0</v>
      </c>
      <c r="L35" s="119">
        <f>SUM(L36+L47+L67+L88+L95+L115+L141+L160+L170)</f>
        <v>0</v>
      </c>
    </row>
    <row r="36" spans="1:18" ht="16.5" hidden="1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0</v>
      </c>
      <c r="J36" s="119">
        <f>SUM(J37+J43)</f>
        <v>0</v>
      </c>
      <c r="K36" s="128">
        <f>SUM(K37+K43)</f>
        <v>0</v>
      </c>
      <c r="L36" s="129">
        <f>SUM(L37+L43)</f>
        <v>0</v>
      </c>
      <c r="M36"/>
    </row>
    <row r="37" spans="1:18" ht="14.25" hidden="1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0</v>
      </c>
      <c r="J37" s="119">
        <f>SUM(J38)</f>
        <v>0</v>
      </c>
      <c r="K37" s="120">
        <f>SUM(K38)</f>
        <v>0</v>
      </c>
      <c r="L37" s="119">
        <f>SUM(L38)</f>
        <v>0</v>
      </c>
      <c r="M37"/>
      <c r="Q37"/>
    </row>
    <row r="38" spans="1:18" ht="13.5" hidden="1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0</v>
      </c>
      <c r="J38" s="119">
        <f t="shared" ref="J38:L39" si="0">SUM(J39)</f>
        <v>0</v>
      </c>
      <c r="K38" s="119">
        <f t="shared" si="0"/>
        <v>0</v>
      </c>
      <c r="L38" s="119">
        <f t="shared" si="0"/>
        <v>0</v>
      </c>
      <c r="M38"/>
      <c r="Q38" s="135"/>
    </row>
    <row r="39" spans="1:18" ht="14.25" hidden="1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0</v>
      </c>
      <c r="J39" s="120">
        <f t="shared" si="0"/>
        <v>0</v>
      </c>
      <c r="K39" s="120">
        <f t="shared" si="0"/>
        <v>0</v>
      </c>
      <c r="L39" s="120">
        <f t="shared" si="0"/>
        <v>0</v>
      </c>
      <c r="M39"/>
      <c r="Q39" s="135"/>
    </row>
    <row r="40" spans="1:18" ht="14.25" hidden="1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0</v>
      </c>
      <c r="J40" s="137">
        <v>0</v>
      </c>
      <c r="K40" s="137">
        <v>0</v>
      </c>
      <c r="L40" s="137">
        <v>0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hidden="1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0</v>
      </c>
      <c r="J43" s="119">
        <f t="shared" si="1"/>
        <v>0</v>
      </c>
      <c r="K43" s="120">
        <f t="shared" si="1"/>
        <v>0</v>
      </c>
      <c r="L43" s="119">
        <f t="shared" si="1"/>
        <v>0</v>
      </c>
      <c r="M43"/>
      <c r="Q43" s="135"/>
    </row>
    <row r="44" spans="1:18" hidden="1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0</v>
      </c>
      <c r="J44" s="119">
        <f t="shared" si="1"/>
        <v>0</v>
      </c>
      <c r="K44" s="119">
        <f t="shared" si="1"/>
        <v>0</v>
      </c>
      <c r="L44" s="119">
        <f t="shared" si="1"/>
        <v>0</v>
      </c>
      <c r="Q44"/>
    </row>
    <row r="45" spans="1:18" ht="13.5" hidden="1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0</v>
      </c>
      <c r="J45" s="119">
        <f t="shared" si="1"/>
        <v>0</v>
      </c>
      <c r="K45" s="119">
        <f t="shared" si="1"/>
        <v>0</v>
      </c>
      <c r="L45" s="119">
        <f t="shared" si="1"/>
        <v>0</v>
      </c>
      <c r="M45"/>
      <c r="Q45" s="135"/>
    </row>
    <row r="46" spans="1:18" ht="14.25" hidden="1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0</v>
      </c>
      <c r="J46" s="137">
        <v>0</v>
      </c>
      <c r="K46" s="137">
        <v>0</v>
      </c>
      <c r="L46" s="137">
        <v>0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46700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46700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46700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46700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46700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46700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46700</v>
      </c>
      <c r="J370" s="171">
        <f>SUM(J35+J186)</f>
        <v>0</v>
      </c>
      <c r="K370" s="171">
        <f>SUM(K35+K186)</f>
        <v>0</v>
      </c>
      <c r="L370" s="171">
        <f>SUM(L35+L186)</f>
        <v>0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I1:L1"/>
    <mergeCell ref="I2:L2"/>
    <mergeCell ref="A8:L8"/>
    <mergeCell ref="A10:L10"/>
    <mergeCell ref="A11:L11"/>
    <mergeCell ref="G13:K13"/>
    <mergeCell ref="A14:L14"/>
    <mergeCell ref="G15:K15"/>
    <mergeCell ref="G16:K16"/>
    <mergeCell ref="B17:L17"/>
    <mergeCell ref="G19:K19"/>
    <mergeCell ref="E22:K22"/>
    <mergeCell ref="A23:L23"/>
    <mergeCell ref="A27:I27"/>
    <mergeCell ref="A28:I28"/>
    <mergeCell ref="G30:H30"/>
    <mergeCell ref="A375:G375"/>
    <mergeCell ref="J375:L375"/>
    <mergeCell ref="D376:G376"/>
    <mergeCell ref="K376:L376"/>
    <mergeCell ref="L32:L33"/>
    <mergeCell ref="A34:F34"/>
    <mergeCell ref="A372:G372"/>
    <mergeCell ref="J372:L372"/>
    <mergeCell ref="D373:G373"/>
    <mergeCell ref="K373:L373"/>
    <mergeCell ref="A32:F33"/>
    <mergeCell ref="G32:G33"/>
    <mergeCell ref="H32:H33"/>
    <mergeCell ref="I32:J32"/>
    <mergeCell ref="K32:K33"/>
  </mergeCells>
  <pageMargins left="0.7" right="0.7" top="0.75" bottom="0.75" header="0.3" footer="0.3"/>
  <pageSetup scale="78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808F8-49ED-4B21-8363-FAEE4D3EC6B2}">
  <sheetPr>
    <pageSetUpPr fitToPage="1"/>
  </sheetPr>
  <dimension ref="A2:I47"/>
  <sheetViews>
    <sheetView zoomScaleNormal="100" workbookViewId="0">
      <selection activeCell="A33" sqref="A33"/>
    </sheetView>
  </sheetViews>
  <sheetFormatPr defaultRowHeight="15"/>
  <cols>
    <col min="1" max="1" width="6.42578125" style="247" customWidth="1"/>
    <col min="2" max="2" width="13.7109375" style="247" customWidth="1"/>
    <col min="3" max="3" width="11.5703125" style="247" customWidth="1"/>
    <col min="4" max="4" width="9.140625" style="247"/>
    <col min="5" max="5" width="7.140625" style="247" customWidth="1"/>
    <col min="6" max="6" width="13.7109375" style="247" customWidth="1"/>
    <col min="7" max="7" width="10" style="247" customWidth="1"/>
    <col min="8" max="8" width="13.5703125" style="247" customWidth="1"/>
    <col min="9" max="9" width="9.140625" style="247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54" t="s">
        <v>278</v>
      </c>
      <c r="B2" s="354"/>
      <c r="C2" s="354"/>
      <c r="D2" s="354"/>
      <c r="E2" s="354"/>
      <c r="F2" s="354"/>
      <c r="G2" s="354"/>
      <c r="H2" s="354"/>
    </row>
    <row r="3" spans="1:9">
      <c r="A3" s="355" t="s">
        <v>233</v>
      </c>
      <c r="B3" s="355"/>
      <c r="C3" s="355"/>
      <c r="D3" s="355"/>
      <c r="E3" s="355"/>
      <c r="F3" s="355"/>
      <c r="G3" s="355"/>
      <c r="H3" s="355"/>
    </row>
    <row r="6" spans="1:9">
      <c r="A6" s="356" t="s">
        <v>279</v>
      </c>
      <c r="B6" s="356"/>
      <c r="C6" s="356"/>
      <c r="D6" s="356"/>
      <c r="E6" s="356"/>
      <c r="F6" s="356"/>
      <c r="G6" s="356"/>
      <c r="H6" s="356"/>
    </row>
    <row r="9" spans="1:9" ht="15" customHeight="1">
      <c r="A9" s="357" t="s">
        <v>280</v>
      </c>
      <c r="B9" s="357"/>
      <c r="C9" s="357"/>
      <c r="D9" s="357"/>
      <c r="E9" s="357"/>
      <c r="F9" s="357"/>
      <c r="G9" s="357"/>
      <c r="H9" s="357"/>
      <c r="I9"/>
    </row>
    <row r="10" spans="1:9">
      <c r="D10" s="248"/>
    </row>
    <row r="11" spans="1:9">
      <c r="C11" s="356" t="s">
        <v>426</v>
      </c>
      <c r="D11" s="356"/>
      <c r="E11" s="356"/>
      <c r="F11" s="356"/>
    </row>
    <row r="12" spans="1:9">
      <c r="B12" s="358" t="s">
        <v>281</v>
      </c>
      <c r="C12" s="358"/>
      <c r="D12" s="358"/>
      <c r="E12" s="358"/>
      <c r="F12" s="358"/>
      <c r="G12" s="358"/>
    </row>
    <row r="14" spans="1:9" ht="15" customHeight="1">
      <c r="A14" s="359" t="s">
        <v>282</v>
      </c>
      <c r="B14" s="359"/>
      <c r="C14" s="249" t="s">
        <v>427</v>
      </c>
      <c r="D14" s="250"/>
      <c r="E14" s="250"/>
      <c r="F14" s="250"/>
      <c r="G14" s="250"/>
      <c r="H14" s="250"/>
      <c r="I14"/>
    </row>
    <row r="15" spans="1:9">
      <c r="A15" s="360" t="s">
        <v>283</v>
      </c>
      <c r="B15" s="360"/>
      <c r="C15" s="360"/>
      <c r="D15" s="360"/>
      <c r="E15" s="360"/>
      <c r="F15" s="360"/>
      <c r="G15" s="360"/>
      <c r="H15" s="360"/>
    </row>
    <row r="16" spans="1:9" ht="27.95" customHeight="1">
      <c r="A16" s="258" t="s">
        <v>284</v>
      </c>
      <c r="B16" s="258" t="s">
        <v>285</v>
      </c>
      <c r="C16" s="361" t="s">
        <v>286</v>
      </c>
      <c r="D16" s="362"/>
      <c r="E16" s="363"/>
      <c r="F16" s="258" t="s">
        <v>287</v>
      </c>
      <c r="G16" s="259" t="s">
        <v>288</v>
      </c>
      <c r="H16" s="259" t="s">
        <v>289</v>
      </c>
      <c r="I16"/>
    </row>
    <row r="17" spans="1:8">
      <c r="A17" s="251">
        <v>1</v>
      </c>
      <c r="B17" s="252" t="s">
        <v>226</v>
      </c>
      <c r="C17" s="364" t="s">
        <v>291</v>
      </c>
      <c r="D17" s="364"/>
      <c r="E17" s="364"/>
      <c r="F17" s="74" t="s">
        <v>12</v>
      </c>
      <c r="G17" s="253" t="s">
        <v>12</v>
      </c>
      <c r="H17" s="254">
        <v>348619.65</v>
      </c>
    </row>
    <row r="18" spans="1:8">
      <c r="A18" s="251"/>
      <c r="B18" s="252"/>
      <c r="C18" s="367" t="s">
        <v>292</v>
      </c>
      <c r="D18" s="367"/>
      <c r="E18" s="367"/>
      <c r="F18" s="255" t="s">
        <v>12</v>
      </c>
      <c r="G18" s="256" t="s">
        <v>12</v>
      </c>
      <c r="H18" s="257">
        <f>0+H17</f>
        <v>348619.65</v>
      </c>
    </row>
    <row r="19" spans="1:8">
      <c r="A19" s="251">
        <v>2</v>
      </c>
      <c r="B19" s="252" t="s">
        <v>215</v>
      </c>
      <c r="C19" s="364" t="s">
        <v>290</v>
      </c>
      <c r="D19" s="364"/>
      <c r="E19" s="364"/>
      <c r="F19" s="74" t="s">
        <v>12</v>
      </c>
      <c r="G19" s="253" t="s">
        <v>12</v>
      </c>
      <c r="H19" s="254">
        <v>2051.31</v>
      </c>
    </row>
    <row r="20" spans="1:8">
      <c r="A20" s="251">
        <v>3</v>
      </c>
      <c r="B20" s="252" t="s">
        <v>215</v>
      </c>
      <c r="C20" s="364" t="s">
        <v>291</v>
      </c>
      <c r="D20" s="364"/>
      <c r="E20" s="364"/>
      <c r="F20" s="74" t="s">
        <v>12</v>
      </c>
      <c r="G20" s="253" t="s">
        <v>12</v>
      </c>
      <c r="H20" s="254">
        <v>137061.69</v>
      </c>
    </row>
    <row r="21" spans="1:8">
      <c r="A21" s="251"/>
      <c r="B21" s="252"/>
      <c r="C21" s="367" t="s">
        <v>292</v>
      </c>
      <c r="D21" s="367"/>
      <c r="E21" s="367"/>
      <c r="F21" s="255" t="s">
        <v>12</v>
      </c>
      <c r="G21" s="256" t="s">
        <v>12</v>
      </c>
      <c r="H21" s="257">
        <f>0+H19+H20</f>
        <v>139113</v>
      </c>
    </row>
    <row r="22" spans="1:8">
      <c r="A22" s="251">
        <v>4</v>
      </c>
      <c r="B22" s="252" t="s">
        <v>230</v>
      </c>
      <c r="C22" s="364" t="s">
        <v>291</v>
      </c>
      <c r="D22" s="364"/>
      <c r="E22" s="364"/>
      <c r="F22" s="74" t="s">
        <v>12</v>
      </c>
      <c r="G22" s="253" t="s">
        <v>12</v>
      </c>
      <c r="H22" s="254">
        <v>6057.99</v>
      </c>
    </row>
    <row r="23" spans="1:8">
      <c r="A23" s="251"/>
      <c r="B23" s="252"/>
      <c r="C23" s="367" t="s">
        <v>292</v>
      </c>
      <c r="D23" s="367"/>
      <c r="E23" s="367"/>
      <c r="F23" s="255" t="s">
        <v>12</v>
      </c>
      <c r="G23" s="256" t="s">
        <v>12</v>
      </c>
      <c r="H23" s="257">
        <f>0+H22</f>
        <v>6057.99</v>
      </c>
    </row>
    <row r="24" spans="1:8">
      <c r="C24" s="368"/>
      <c r="D24" s="368"/>
      <c r="E24" s="368"/>
    </row>
    <row r="26" spans="1:8">
      <c r="A26" s="359" t="s">
        <v>208</v>
      </c>
      <c r="B26" s="359"/>
      <c r="C26" s="359"/>
      <c r="D26" s="359"/>
      <c r="E26" s="366" t="s">
        <v>209</v>
      </c>
      <c r="F26" s="366"/>
      <c r="G26" s="366"/>
      <c r="H26" s="366"/>
    </row>
    <row r="27" spans="1:8">
      <c r="E27" s="365" t="s">
        <v>293</v>
      </c>
      <c r="F27" s="365"/>
      <c r="G27" s="365"/>
      <c r="H27" s="365"/>
    </row>
    <row r="30" spans="1:8" ht="29.25" customHeight="1">
      <c r="A30" s="359" t="s">
        <v>212</v>
      </c>
      <c r="B30" s="359"/>
      <c r="C30" s="359"/>
      <c r="D30" s="359"/>
      <c r="E30" s="366" t="s">
        <v>213</v>
      </c>
      <c r="F30" s="366"/>
      <c r="G30" s="366"/>
      <c r="H30" s="366"/>
    </row>
    <row r="31" spans="1:8">
      <c r="E31" s="365" t="s">
        <v>293</v>
      </c>
      <c r="F31" s="365"/>
      <c r="G31" s="365"/>
      <c r="H31" s="365"/>
    </row>
    <row r="33" spans="1:1">
      <c r="A33" s="16" t="s">
        <v>430</v>
      </c>
    </row>
    <row r="47" spans="1:1" ht="29.25" customHeight="1"/>
  </sheetData>
  <mergeCells count="23">
    <mergeCell ref="E27:H27"/>
    <mergeCell ref="A30:D30"/>
    <mergeCell ref="E30:H30"/>
    <mergeCell ref="E31:H31"/>
    <mergeCell ref="C18:E18"/>
    <mergeCell ref="C20:E20"/>
    <mergeCell ref="C21:E21"/>
    <mergeCell ref="C22:E22"/>
    <mergeCell ref="C23:E23"/>
    <mergeCell ref="C24:E24"/>
    <mergeCell ref="A26:D26"/>
    <mergeCell ref="E26:H26"/>
    <mergeCell ref="C19:E19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8E79-B195-4120-9DED-02D0C44EA997}">
  <sheetPr>
    <pageSetUpPr fitToPage="1"/>
  </sheetPr>
  <dimension ref="A2:I45"/>
  <sheetViews>
    <sheetView zoomScaleNormal="100" workbookViewId="0">
      <selection activeCell="A33" sqref="A33"/>
    </sheetView>
  </sheetViews>
  <sheetFormatPr defaultRowHeight="15"/>
  <cols>
    <col min="1" max="1" width="6.42578125" style="247" customWidth="1"/>
    <col min="2" max="2" width="13.7109375" style="247" customWidth="1"/>
    <col min="3" max="3" width="11.5703125" style="247" customWidth="1"/>
    <col min="4" max="4" width="9.140625" style="247"/>
    <col min="5" max="5" width="7.140625" style="247" customWidth="1"/>
    <col min="6" max="6" width="13.7109375" style="247" customWidth="1"/>
    <col min="7" max="7" width="10" style="247" customWidth="1"/>
    <col min="8" max="8" width="13.5703125" style="247" customWidth="1"/>
    <col min="9" max="9" width="9.140625" style="247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54" t="s">
        <v>278</v>
      </c>
      <c r="B2" s="354"/>
      <c r="C2" s="354"/>
      <c r="D2" s="354"/>
      <c r="E2" s="354"/>
      <c r="F2" s="354"/>
      <c r="G2" s="354"/>
      <c r="H2" s="354"/>
    </row>
    <row r="3" spans="1:9">
      <c r="A3" s="355" t="s">
        <v>233</v>
      </c>
      <c r="B3" s="355"/>
      <c r="C3" s="355"/>
      <c r="D3" s="355"/>
      <c r="E3" s="355"/>
      <c r="F3" s="355"/>
      <c r="G3" s="355"/>
      <c r="H3" s="355"/>
    </row>
    <row r="6" spans="1:9">
      <c r="A6" s="356" t="s">
        <v>279</v>
      </c>
      <c r="B6" s="356"/>
      <c r="C6" s="356"/>
      <c r="D6" s="356"/>
      <c r="E6" s="356"/>
      <c r="F6" s="356"/>
      <c r="G6" s="356"/>
      <c r="H6" s="356"/>
    </row>
    <row r="9" spans="1:9" ht="15" customHeight="1">
      <c r="A9" s="357" t="s">
        <v>280</v>
      </c>
      <c r="B9" s="357"/>
      <c r="C9" s="357"/>
      <c r="D9" s="357"/>
      <c r="E9" s="357"/>
      <c r="F9" s="357"/>
      <c r="G9" s="357"/>
      <c r="H9" s="357"/>
      <c r="I9"/>
    </row>
    <row r="10" spans="1:9">
      <c r="D10" s="248"/>
    </row>
    <row r="11" spans="1:9">
      <c r="C11" s="356" t="s">
        <v>426</v>
      </c>
      <c r="D11" s="356"/>
      <c r="E11" s="356"/>
      <c r="F11" s="356"/>
    </row>
    <row r="12" spans="1:9">
      <c r="B12" s="358" t="s">
        <v>281</v>
      </c>
      <c r="C12" s="358"/>
      <c r="D12" s="358"/>
      <c r="E12" s="358"/>
      <c r="F12" s="358"/>
      <c r="G12" s="358"/>
    </row>
    <row r="14" spans="1:9" ht="15" customHeight="1">
      <c r="A14" s="359" t="s">
        <v>282</v>
      </c>
      <c r="B14" s="359"/>
      <c r="C14" s="249" t="s">
        <v>427</v>
      </c>
      <c r="D14" s="250"/>
      <c r="E14" s="250"/>
      <c r="F14" s="250"/>
      <c r="G14" s="250"/>
      <c r="H14" s="250"/>
      <c r="I14"/>
    </row>
    <row r="15" spans="1:9">
      <c r="A15" s="360" t="s">
        <v>283</v>
      </c>
      <c r="B15" s="360"/>
      <c r="C15" s="360"/>
      <c r="D15" s="360"/>
      <c r="E15" s="360"/>
      <c r="F15" s="360"/>
      <c r="G15" s="360"/>
      <c r="H15" s="360"/>
    </row>
    <row r="16" spans="1:9" ht="27.95" customHeight="1">
      <c r="A16" s="258" t="s">
        <v>284</v>
      </c>
      <c r="B16" s="258" t="s">
        <v>285</v>
      </c>
      <c r="C16" s="361" t="s">
        <v>286</v>
      </c>
      <c r="D16" s="362"/>
      <c r="E16" s="363"/>
      <c r="F16" s="258" t="s">
        <v>287</v>
      </c>
      <c r="G16" s="259" t="s">
        <v>288</v>
      </c>
      <c r="H16" s="259" t="s">
        <v>289</v>
      </c>
      <c r="I16"/>
    </row>
    <row r="17" spans="1:8">
      <c r="A17" s="251">
        <v>1</v>
      </c>
      <c r="B17" s="252" t="s">
        <v>226</v>
      </c>
      <c r="C17" s="364" t="s">
        <v>291</v>
      </c>
      <c r="D17" s="364"/>
      <c r="E17" s="364"/>
      <c r="F17" s="74" t="s">
        <v>294</v>
      </c>
      <c r="G17" s="253">
        <v>1</v>
      </c>
      <c r="H17" s="254">
        <v>348619.65</v>
      </c>
    </row>
    <row r="18" spans="1:8">
      <c r="A18" s="251"/>
      <c r="B18" s="252"/>
      <c r="C18" s="367" t="s">
        <v>292</v>
      </c>
      <c r="D18" s="367"/>
      <c r="E18" s="367"/>
      <c r="F18" s="255" t="s">
        <v>294</v>
      </c>
      <c r="G18" s="256">
        <v>1</v>
      </c>
      <c r="H18" s="257">
        <f>0+H17</f>
        <v>348619.65</v>
      </c>
    </row>
    <row r="19" spans="1:8">
      <c r="A19" s="251">
        <v>2</v>
      </c>
      <c r="B19" s="252" t="s">
        <v>215</v>
      </c>
      <c r="C19" s="364" t="s">
        <v>290</v>
      </c>
      <c r="D19" s="364"/>
      <c r="E19" s="364"/>
      <c r="F19" s="74" t="s">
        <v>294</v>
      </c>
      <c r="G19" s="253">
        <v>1</v>
      </c>
      <c r="H19" s="254">
        <v>2051.31</v>
      </c>
    </row>
    <row r="20" spans="1:8">
      <c r="A20" s="251">
        <v>3</v>
      </c>
      <c r="B20" s="252" t="s">
        <v>215</v>
      </c>
      <c r="C20" s="364" t="s">
        <v>291</v>
      </c>
      <c r="D20" s="364"/>
      <c r="E20" s="364"/>
      <c r="F20" s="74" t="s">
        <v>294</v>
      </c>
      <c r="G20" s="253">
        <v>1</v>
      </c>
      <c r="H20" s="254">
        <v>137061.69</v>
      </c>
    </row>
    <row r="21" spans="1:8">
      <c r="A21" s="251"/>
      <c r="B21" s="252"/>
      <c r="C21" s="367" t="s">
        <v>292</v>
      </c>
      <c r="D21" s="367"/>
      <c r="E21" s="367"/>
      <c r="F21" s="255" t="s">
        <v>294</v>
      </c>
      <c r="G21" s="256">
        <v>1</v>
      </c>
      <c r="H21" s="257">
        <f>0+H19+H20</f>
        <v>139113</v>
      </c>
    </row>
    <row r="22" spans="1:8">
      <c r="A22" s="251">
        <v>4</v>
      </c>
      <c r="B22" s="252" t="s">
        <v>230</v>
      </c>
      <c r="C22" s="364" t="s">
        <v>291</v>
      </c>
      <c r="D22" s="364"/>
      <c r="E22" s="364"/>
      <c r="F22" s="74" t="s">
        <v>294</v>
      </c>
      <c r="G22" s="253">
        <v>1</v>
      </c>
      <c r="H22" s="254">
        <v>6057.99</v>
      </c>
    </row>
    <row r="23" spans="1:8">
      <c r="A23" s="251"/>
      <c r="B23" s="252"/>
      <c r="C23" s="367" t="s">
        <v>292</v>
      </c>
      <c r="D23" s="367"/>
      <c r="E23" s="367"/>
      <c r="F23" s="255" t="s">
        <v>294</v>
      </c>
      <c r="G23" s="256">
        <v>1</v>
      </c>
      <c r="H23" s="257">
        <f>0+H22</f>
        <v>6057.99</v>
      </c>
    </row>
    <row r="24" spans="1:8">
      <c r="C24" s="368"/>
      <c r="D24" s="368"/>
      <c r="E24" s="368"/>
    </row>
    <row r="26" spans="1:8">
      <c r="A26" s="359" t="s">
        <v>208</v>
      </c>
      <c r="B26" s="359"/>
      <c r="C26" s="359"/>
      <c r="D26" s="359"/>
      <c r="E26" s="366" t="s">
        <v>209</v>
      </c>
      <c r="F26" s="366"/>
      <c r="G26" s="366"/>
      <c r="H26" s="366"/>
    </row>
    <row r="27" spans="1:8">
      <c r="E27" s="365" t="s">
        <v>293</v>
      </c>
      <c r="F27" s="365"/>
      <c r="G27" s="365"/>
      <c r="H27" s="365"/>
    </row>
    <row r="30" spans="1:8" ht="29.25" customHeight="1">
      <c r="A30" s="359" t="s">
        <v>212</v>
      </c>
      <c r="B30" s="359"/>
      <c r="C30" s="359"/>
      <c r="D30" s="359"/>
      <c r="E30" s="366" t="s">
        <v>213</v>
      </c>
      <c r="F30" s="366"/>
      <c r="G30" s="366"/>
      <c r="H30" s="366"/>
    </row>
    <row r="31" spans="1:8">
      <c r="E31" s="365" t="s">
        <v>293</v>
      </c>
      <c r="F31" s="365"/>
      <c r="G31" s="365"/>
      <c r="H31" s="365"/>
    </row>
    <row r="33" spans="1:1">
      <c r="A33" s="16" t="s">
        <v>430</v>
      </c>
    </row>
    <row r="45" spans="1:1" ht="28.5" customHeight="1"/>
  </sheetData>
  <mergeCells count="23">
    <mergeCell ref="E30:H30"/>
    <mergeCell ref="E31:H31"/>
    <mergeCell ref="C18:E18"/>
    <mergeCell ref="C20:E20"/>
    <mergeCell ref="C21:E21"/>
    <mergeCell ref="C22:E22"/>
    <mergeCell ref="C23:E23"/>
    <mergeCell ref="C24:E24"/>
    <mergeCell ref="A26:D26"/>
    <mergeCell ref="E26:H26"/>
    <mergeCell ref="E27:H27"/>
    <mergeCell ref="C19:E19"/>
    <mergeCell ref="A30:D30"/>
    <mergeCell ref="B12:G12"/>
    <mergeCell ref="A14:B14"/>
    <mergeCell ref="A15:H15"/>
    <mergeCell ref="C16:E16"/>
    <mergeCell ref="C17:E17"/>
    <mergeCell ref="A2:H2"/>
    <mergeCell ref="A3:H3"/>
    <mergeCell ref="A6:H6"/>
    <mergeCell ref="A9:H9"/>
    <mergeCell ref="C11:F1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03C09-580A-4669-AD7D-920F0380D3C7}">
  <sheetPr>
    <pageSetUpPr fitToPage="1"/>
  </sheetPr>
  <dimension ref="A2:I42"/>
  <sheetViews>
    <sheetView topLeftCell="A30" zoomScaleNormal="100" workbookViewId="0">
      <selection activeCell="A42" sqref="A42"/>
    </sheetView>
  </sheetViews>
  <sheetFormatPr defaultRowHeight="15"/>
  <cols>
    <col min="1" max="1" width="6.42578125" style="265" customWidth="1"/>
    <col min="2" max="2" width="13.7109375" style="265" customWidth="1"/>
    <col min="3" max="3" width="11.5703125" style="265" customWidth="1"/>
    <col min="4" max="4" width="9.140625" style="265"/>
    <col min="5" max="5" width="7.140625" style="265" customWidth="1"/>
    <col min="6" max="6" width="13.7109375" style="265" customWidth="1"/>
    <col min="7" max="7" width="10" style="265" customWidth="1"/>
    <col min="8" max="8" width="13.5703125" style="265" customWidth="1"/>
    <col min="9" max="9" width="9.140625" style="265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54" t="s">
        <v>278</v>
      </c>
      <c r="B2" s="354"/>
      <c r="C2" s="354"/>
      <c r="D2" s="354"/>
      <c r="E2" s="354"/>
      <c r="F2" s="354"/>
      <c r="G2" s="354"/>
      <c r="H2" s="354"/>
    </row>
    <row r="3" spans="1:9">
      <c r="A3" s="355" t="s">
        <v>233</v>
      </c>
      <c r="B3" s="355"/>
      <c r="C3" s="355"/>
      <c r="D3" s="355"/>
      <c r="E3" s="355"/>
      <c r="F3" s="355"/>
      <c r="G3" s="355"/>
      <c r="H3" s="355"/>
    </row>
    <row r="6" spans="1:9">
      <c r="A6" s="356" t="s">
        <v>279</v>
      </c>
      <c r="B6" s="356"/>
      <c r="C6" s="356"/>
      <c r="D6" s="356"/>
      <c r="E6" s="356"/>
      <c r="F6" s="356"/>
      <c r="G6" s="356"/>
      <c r="H6" s="356"/>
    </row>
    <row r="9" spans="1:9" ht="15" customHeight="1">
      <c r="A9" s="357" t="s">
        <v>295</v>
      </c>
      <c r="B9" s="357"/>
      <c r="C9" s="357"/>
      <c r="D9" s="357"/>
      <c r="E9" s="357"/>
      <c r="F9" s="357"/>
      <c r="G9" s="357"/>
      <c r="H9" s="357"/>
      <c r="I9"/>
    </row>
    <row r="10" spans="1:9">
      <c r="D10" s="248"/>
    </row>
    <row r="11" spans="1:9">
      <c r="C11" s="356" t="s">
        <v>426</v>
      </c>
      <c r="D11" s="356"/>
      <c r="E11" s="356"/>
      <c r="F11" s="356"/>
    </row>
    <row r="12" spans="1:9">
      <c r="B12" s="358" t="s">
        <v>281</v>
      </c>
      <c r="C12" s="358"/>
      <c r="D12" s="358"/>
      <c r="E12" s="358"/>
      <c r="F12" s="358"/>
      <c r="G12" s="358"/>
    </row>
    <row r="14" spans="1:9" ht="15" customHeight="1">
      <c r="A14" s="359" t="s">
        <v>282</v>
      </c>
      <c r="B14" s="359"/>
      <c r="C14" s="249" t="s">
        <v>427</v>
      </c>
      <c r="D14" s="250"/>
      <c r="E14" s="250"/>
      <c r="F14" s="250"/>
      <c r="G14" s="250"/>
      <c r="H14" s="250"/>
      <c r="I14"/>
    </row>
    <row r="15" spans="1:9">
      <c r="A15" s="360" t="s">
        <v>296</v>
      </c>
      <c r="B15" s="360"/>
      <c r="C15" s="360"/>
      <c r="D15" s="360"/>
      <c r="E15" s="360"/>
      <c r="F15" s="360"/>
      <c r="G15" s="360"/>
      <c r="H15" s="360"/>
    </row>
    <row r="16" spans="1:9" ht="27.95" customHeight="1">
      <c r="A16" s="258" t="s">
        <v>284</v>
      </c>
      <c r="B16" s="258" t="s">
        <v>285</v>
      </c>
      <c r="C16" s="361" t="s">
        <v>286</v>
      </c>
      <c r="D16" s="362"/>
      <c r="E16" s="363"/>
      <c r="F16" s="258" t="s">
        <v>287</v>
      </c>
      <c r="G16" s="259" t="s">
        <v>288</v>
      </c>
      <c r="H16" s="259" t="s">
        <v>289</v>
      </c>
      <c r="I16"/>
    </row>
    <row r="17" spans="1:8">
      <c r="A17" s="251">
        <v>1</v>
      </c>
      <c r="B17" s="263" t="s">
        <v>226</v>
      </c>
      <c r="C17" s="364" t="s">
        <v>291</v>
      </c>
      <c r="D17" s="364"/>
      <c r="E17" s="364"/>
      <c r="F17" s="74" t="s">
        <v>294</v>
      </c>
      <c r="G17" s="253">
        <v>1</v>
      </c>
      <c r="H17" s="254">
        <v>174650.94</v>
      </c>
    </row>
    <row r="18" spans="1:8">
      <c r="A18" s="251">
        <v>2</v>
      </c>
      <c r="B18" s="263" t="s">
        <v>226</v>
      </c>
      <c r="C18" s="364" t="s">
        <v>297</v>
      </c>
      <c r="D18" s="364"/>
      <c r="E18" s="364"/>
      <c r="F18" s="74" t="s">
        <v>294</v>
      </c>
      <c r="G18" s="253">
        <v>1</v>
      </c>
      <c r="H18" s="254">
        <v>6288.4</v>
      </c>
    </row>
    <row r="19" spans="1:8">
      <c r="A19" s="251">
        <v>3</v>
      </c>
      <c r="B19" s="263" t="s">
        <v>226</v>
      </c>
      <c r="C19" s="364" t="s">
        <v>298</v>
      </c>
      <c r="D19" s="364"/>
      <c r="E19" s="364"/>
      <c r="F19" s="74" t="s">
        <v>294</v>
      </c>
      <c r="G19" s="253">
        <v>1</v>
      </c>
      <c r="H19" s="254">
        <v>122758.67</v>
      </c>
    </row>
    <row r="20" spans="1:8">
      <c r="A20" s="251">
        <v>4</v>
      </c>
      <c r="B20" s="263" t="s">
        <v>226</v>
      </c>
      <c r="C20" s="364" t="s">
        <v>299</v>
      </c>
      <c r="D20" s="364"/>
      <c r="E20" s="364"/>
      <c r="F20" s="74" t="s">
        <v>294</v>
      </c>
      <c r="G20" s="253">
        <v>1</v>
      </c>
      <c r="H20" s="254">
        <v>1776.99</v>
      </c>
    </row>
    <row r="21" spans="1:8">
      <c r="A21" s="251"/>
      <c r="B21" s="263"/>
      <c r="C21" s="367" t="s">
        <v>292</v>
      </c>
      <c r="D21" s="367"/>
      <c r="E21" s="367"/>
      <c r="F21" s="255" t="s">
        <v>294</v>
      </c>
      <c r="G21" s="256">
        <v>1</v>
      </c>
      <c r="H21" s="257">
        <f>0+H17+H18+H19</f>
        <v>303698.01</v>
      </c>
    </row>
    <row r="22" spans="1:8">
      <c r="A22" s="251">
        <v>5</v>
      </c>
      <c r="B22" s="263" t="s">
        <v>215</v>
      </c>
      <c r="C22" s="364" t="s">
        <v>290</v>
      </c>
      <c r="D22" s="364"/>
      <c r="E22" s="364"/>
      <c r="F22" s="74" t="s">
        <v>294</v>
      </c>
      <c r="G22" s="253">
        <v>1</v>
      </c>
      <c r="H22" s="254">
        <v>529.92999999999995</v>
      </c>
    </row>
    <row r="23" spans="1:8">
      <c r="A23" s="251">
        <v>6</v>
      </c>
      <c r="B23" s="263" t="s">
        <v>215</v>
      </c>
      <c r="C23" s="364" t="s">
        <v>291</v>
      </c>
      <c r="D23" s="364"/>
      <c r="E23" s="364"/>
      <c r="F23" s="74" t="s">
        <v>294</v>
      </c>
      <c r="G23" s="253">
        <v>1</v>
      </c>
      <c r="H23" s="254">
        <v>67243.839999999997</v>
      </c>
    </row>
    <row r="24" spans="1:8">
      <c r="A24" s="251">
        <v>7</v>
      </c>
      <c r="B24" s="263" t="s">
        <v>215</v>
      </c>
      <c r="C24" s="364" t="s">
        <v>297</v>
      </c>
      <c r="D24" s="364"/>
      <c r="E24" s="364"/>
      <c r="F24" s="74" t="s">
        <v>294</v>
      </c>
      <c r="G24" s="253">
        <v>1</v>
      </c>
      <c r="H24" s="254">
        <v>5531.45</v>
      </c>
    </row>
    <row r="25" spans="1:8">
      <c r="A25" s="251">
        <v>8</v>
      </c>
      <c r="B25" s="263" t="s">
        <v>215</v>
      </c>
      <c r="C25" s="364" t="s">
        <v>298</v>
      </c>
      <c r="D25" s="364"/>
      <c r="E25" s="364"/>
      <c r="F25" s="74" t="s">
        <v>294</v>
      </c>
      <c r="G25" s="253">
        <v>1</v>
      </c>
      <c r="H25" s="254">
        <v>31590.18</v>
      </c>
    </row>
    <row r="26" spans="1:8">
      <c r="A26" s="251">
        <v>9</v>
      </c>
      <c r="B26" s="263" t="s">
        <v>215</v>
      </c>
      <c r="C26" s="364" t="s">
        <v>299</v>
      </c>
      <c r="D26" s="364"/>
      <c r="E26" s="364"/>
      <c r="F26" s="74" t="s">
        <v>294</v>
      </c>
      <c r="G26" s="253">
        <v>1</v>
      </c>
      <c r="H26" s="254">
        <v>451.54</v>
      </c>
    </row>
    <row r="27" spans="1:8">
      <c r="A27" s="251"/>
      <c r="B27" s="263"/>
      <c r="C27" s="367" t="s">
        <v>292</v>
      </c>
      <c r="D27" s="367"/>
      <c r="E27" s="367"/>
      <c r="F27" s="255" t="s">
        <v>294</v>
      </c>
      <c r="G27" s="256">
        <v>1</v>
      </c>
      <c r="H27" s="257">
        <f>0+H22+H23+H24+H25</f>
        <v>104895.4</v>
      </c>
    </row>
    <row r="28" spans="1:8">
      <c r="A28" s="251">
        <v>10</v>
      </c>
      <c r="B28" s="263" t="s">
        <v>230</v>
      </c>
      <c r="C28" s="364" t="s">
        <v>291</v>
      </c>
      <c r="D28" s="364"/>
      <c r="E28" s="364"/>
      <c r="F28" s="74" t="s">
        <v>294</v>
      </c>
      <c r="G28" s="253">
        <v>1</v>
      </c>
      <c r="H28" s="254">
        <v>2628.52</v>
      </c>
    </row>
    <row r="29" spans="1:8">
      <c r="A29" s="251">
        <v>11</v>
      </c>
      <c r="B29" s="263" t="s">
        <v>230</v>
      </c>
      <c r="C29" s="364" t="s">
        <v>297</v>
      </c>
      <c r="D29" s="364"/>
      <c r="E29" s="364"/>
      <c r="F29" s="74" t="s">
        <v>294</v>
      </c>
      <c r="G29" s="253">
        <v>1</v>
      </c>
      <c r="H29" s="254">
        <v>3587.98</v>
      </c>
    </row>
    <row r="30" spans="1:8">
      <c r="A30" s="251">
        <v>12</v>
      </c>
      <c r="B30" s="263" t="s">
        <v>230</v>
      </c>
      <c r="C30" s="364" t="s">
        <v>298</v>
      </c>
      <c r="D30" s="364"/>
      <c r="E30" s="364"/>
      <c r="F30" s="74" t="s">
        <v>294</v>
      </c>
      <c r="G30" s="253">
        <v>1</v>
      </c>
      <c r="H30" s="254">
        <v>1081.8</v>
      </c>
    </row>
    <row r="31" spans="1:8">
      <c r="A31" s="251">
        <v>13</v>
      </c>
      <c r="B31" s="263" t="s">
        <v>230</v>
      </c>
      <c r="C31" s="364" t="s">
        <v>299</v>
      </c>
      <c r="D31" s="364"/>
      <c r="E31" s="364"/>
      <c r="F31" s="74" t="s">
        <v>294</v>
      </c>
      <c r="G31" s="253">
        <v>1</v>
      </c>
      <c r="H31" s="254">
        <v>15.46</v>
      </c>
    </row>
    <row r="32" spans="1:8">
      <c r="A32" s="251"/>
      <c r="B32" s="263"/>
      <c r="C32" s="367" t="s">
        <v>292</v>
      </c>
      <c r="D32" s="367"/>
      <c r="E32" s="367"/>
      <c r="F32" s="255" t="s">
        <v>294</v>
      </c>
      <c r="G32" s="256">
        <v>1</v>
      </c>
      <c r="H32" s="257">
        <f>0+H28+H29+H30</f>
        <v>7298.3</v>
      </c>
    </row>
    <row r="33" spans="1:8">
      <c r="C33" s="368"/>
      <c r="D33" s="368"/>
      <c r="E33" s="368"/>
    </row>
    <row r="35" spans="1:8">
      <c r="A35" s="359" t="s">
        <v>208</v>
      </c>
      <c r="B35" s="359"/>
      <c r="C35" s="359"/>
      <c r="D35" s="359"/>
      <c r="E35" s="366" t="s">
        <v>209</v>
      </c>
      <c r="F35" s="366"/>
      <c r="G35" s="366"/>
      <c r="H35" s="366"/>
    </row>
    <row r="36" spans="1:8" ht="33.75" customHeight="1">
      <c r="E36" s="365" t="s">
        <v>293</v>
      </c>
      <c r="F36" s="365"/>
      <c r="G36" s="365"/>
      <c r="H36" s="365"/>
    </row>
    <row r="39" spans="1:8" ht="27.75" customHeight="1">
      <c r="A39" s="359" t="s">
        <v>212</v>
      </c>
      <c r="B39" s="359"/>
      <c r="C39" s="359"/>
      <c r="D39" s="359"/>
      <c r="E39" s="366" t="s">
        <v>213</v>
      </c>
      <c r="F39" s="366"/>
      <c r="G39" s="366"/>
      <c r="H39" s="366"/>
    </row>
    <row r="40" spans="1:8">
      <c r="E40" s="365" t="s">
        <v>293</v>
      </c>
      <c r="F40" s="365"/>
      <c r="G40" s="365"/>
      <c r="H40" s="365"/>
    </row>
    <row r="42" spans="1:8">
      <c r="A42" s="16" t="s">
        <v>430</v>
      </c>
    </row>
  </sheetData>
  <mergeCells count="32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A39:D39"/>
    <mergeCell ref="E39:H39"/>
    <mergeCell ref="E40:H40"/>
    <mergeCell ref="E36:H36"/>
    <mergeCell ref="C26:E26"/>
    <mergeCell ref="C27:E27"/>
    <mergeCell ref="C28:E28"/>
    <mergeCell ref="C29:E29"/>
    <mergeCell ref="C30:E30"/>
    <mergeCell ref="C31:E31"/>
    <mergeCell ref="C32:E32"/>
    <mergeCell ref="C33:E33"/>
    <mergeCell ref="A35:D35"/>
    <mergeCell ref="E35:H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99B1F-88BE-4B42-A10D-2A484690EF2A}">
  <sheetPr>
    <pageSetUpPr fitToPage="1"/>
  </sheetPr>
  <dimension ref="A2:I42"/>
  <sheetViews>
    <sheetView tabSelected="1" topLeftCell="A13" zoomScaleNormal="100" workbookViewId="0">
      <selection activeCell="A42" sqref="A42"/>
    </sheetView>
  </sheetViews>
  <sheetFormatPr defaultRowHeight="15"/>
  <cols>
    <col min="1" max="1" width="6.42578125" style="265" customWidth="1"/>
    <col min="2" max="2" width="13.7109375" style="265" customWidth="1"/>
    <col min="3" max="3" width="11.5703125" style="265" customWidth="1"/>
    <col min="4" max="4" width="9.140625" style="265"/>
    <col min="5" max="5" width="7.140625" style="265" customWidth="1"/>
    <col min="6" max="6" width="13.7109375" style="265" customWidth="1"/>
    <col min="7" max="7" width="10" style="265" customWidth="1"/>
    <col min="8" max="8" width="13.5703125" style="265" customWidth="1"/>
    <col min="9" max="9" width="9.140625" style="265"/>
    <col min="257" max="257" width="6.42578125" customWidth="1"/>
    <col min="258" max="258" width="13.7109375" customWidth="1"/>
    <col min="259" max="259" width="11.5703125" customWidth="1"/>
    <col min="261" max="261" width="7.140625" customWidth="1"/>
    <col min="262" max="262" width="13.7109375" customWidth="1"/>
    <col min="263" max="263" width="10" customWidth="1"/>
    <col min="264" max="264" width="13.5703125" customWidth="1"/>
    <col min="513" max="513" width="6.42578125" customWidth="1"/>
    <col min="514" max="514" width="13.7109375" customWidth="1"/>
    <col min="515" max="515" width="11.5703125" customWidth="1"/>
    <col min="517" max="517" width="7.140625" customWidth="1"/>
    <col min="518" max="518" width="13.7109375" customWidth="1"/>
    <col min="519" max="519" width="10" customWidth="1"/>
    <col min="520" max="520" width="13.5703125" customWidth="1"/>
    <col min="769" max="769" width="6.42578125" customWidth="1"/>
    <col min="770" max="770" width="13.7109375" customWidth="1"/>
    <col min="771" max="771" width="11.5703125" customWidth="1"/>
    <col min="773" max="773" width="7.140625" customWidth="1"/>
    <col min="774" max="774" width="13.7109375" customWidth="1"/>
    <col min="775" max="775" width="10" customWidth="1"/>
    <col min="776" max="776" width="13.5703125" customWidth="1"/>
    <col min="1025" max="1025" width="6.42578125" customWidth="1"/>
    <col min="1026" max="1026" width="13.7109375" customWidth="1"/>
    <col min="1027" max="1027" width="11.5703125" customWidth="1"/>
    <col min="1029" max="1029" width="7.140625" customWidth="1"/>
    <col min="1030" max="1030" width="13.7109375" customWidth="1"/>
    <col min="1031" max="1031" width="10" customWidth="1"/>
    <col min="1032" max="1032" width="13.5703125" customWidth="1"/>
    <col min="1281" max="1281" width="6.42578125" customWidth="1"/>
    <col min="1282" max="1282" width="13.7109375" customWidth="1"/>
    <col min="1283" max="1283" width="11.5703125" customWidth="1"/>
    <col min="1285" max="1285" width="7.140625" customWidth="1"/>
    <col min="1286" max="1286" width="13.7109375" customWidth="1"/>
    <col min="1287" max="1287" width="10" customWidth="1"/>
    <col min="1288" max="1288" width="13.5703125" customWidth="1"/>
    <col min="1537" max="1537" width="6.42578125" customWidth="1"/>
    <col min="1538" max="1538" width="13.7109375" customWidth="1"/>
    <col min="1539" max="1539" width="11.5703125" customWidth="1"/>
    <col min="1541" max="1541" width="7.140625" customWidth="1"/>
    <col min="1542" max="1542" width="13.7109375" customWidth="1"/>
    <col min="1543" max="1543" width="10" customWidth="1"/>
    <col min="1544" max="1544" width="13.5703125" customWidth="1"/>
    <col min="1793" max="1793" width="6.42578125" customWidth="1"/>
    <col min="1794" max="1794" width="13.7109375" customWidth="1"/>
    <col min="1795" max="1795" width="11.5703125" customWidth="1"/>
    <col min="1797" max="1797" width="7.140625" customWidth="1"/>
    <col min="1798" max="1798" width="13.7109375" customWidth="1"/>
    <col min="1799" max="1799" width="10" customWidth="1"/>
    <col min="1800" max="1800" width="13.5703125" customWidth="1"/>
    <col min="2049" max="2049" width="6.42578125" customWidth="1"/>
    <col min="2050" max="2050" width="13.7109375" customWidth="1"/>
    <col min="2051" max="2051" width="11.5703125" customWidth="1"/>
    <col min="2053" max="2053" width="7.140625" customWidth="1"/>
    <col min="2054" max="2054" width="13.7109375" customWidth="1"/>
    <col min="2055" max="2055" width="10" customWidth="1"/>
    <col min="2056" max="2056" width="13.5703125" customWidth="1"/>
    <col min="2305" max="2305" width="6.42578125" customWidth="1"/>
    <col min="2306" max="2306" width="13.7109375" customWidth="1"/>
    <col min="2307" max="2307" width="11.5703125" customWidth="1"/>
    <col min="2309" max="2309" width="7.140625" customWidth="1"/>
    <col min="2310" max="2310" width="13.7109375" customWidth="1"/>
    <col min="2311" max="2311" width="10" customWidth="1"/>
    <col min="2312" max="2312" width="13.5703125" customWidth="1"/>
    <col min="2561" max="2561" width="6.42578125" customWidth="1"/>
    <col min="2562" max="2562" width="13.7109375" customWidth="1"/>
    <col min="2563" max="2563" width="11.5703125" customWidth="1"/>
    <col min="2565" max="2565" width="7.140625" customWidth="1"/>
    <col min="2566" max="2566" width="13.7109375" customWidth="1"/>
    <col min="2567" max="2567" width="10" customWidth="1"/>
    <col min="2568" max="2568" width="13.5703125" customWidth="1"/>
    <col min="2817" max="2817" width="6.42578125" customWidth="1"/>
    <col min="2818" max="2818" width="13.7109375" customWidth="1"/>
    <col min="2819" max="2819" width="11.5703125" customWidth="1"/>
    <col min="2821" max="2821" width="7.140625" customWidth="1"/>
    <col min="2822" max="2822" width="13.7109375" customWidth="1"/>
    <col min="2823" max="2823" width="10" customWidth="1"/>
    <col min="2824" max="2824" width="13.5703125" customWidth="1"/>
    <col min="3073" max="3073" width="6.42578125" customWidth="1"/>
    <col min="3074" max="3074" width="13.7109375" customWidth="1"/>
    <col min="3075" max="3075" width="11.5703125" customWidth="1"/>
    <col min="3077" max="3077" width="7.140625" customWidth="1"/>
    <col min="3078" max="3078" width="13.7109375" customWidth="1"/>
    <col min="3079" max="3079" width="10" customWidth="1"/>
    <col min="3080" max="3080" width="13.5703125" customWidth="1"/>
    <col min="3329" max="3329" width="6.42578125" customWidth="1"/>
    <col min="3330" max="3330" width="13.7109375" customWidth="1"/>
    <col min="3331" max="3331" width="11.5703125" customWidth="1"/>
    <col min="3333" max="3333" width="7.140625" customWidth="1"/>
    <col min="3334" max="3334" width="13.7109375" customWidth="1"/>
    <col min="3335" max="3335" width="10" customWidth="1"/>
    <col min="3336" max="3336" width="13.5703125" customWidth="1"/>
    <col min="3585" max="3585" width="6.42578125" customWidth="1"/>
    <col min="3586" max="3586" width="13.7109375" customWidth="1"/>
    <col min="3587" max="3587" width="11.5703125" customWidth="1"/>
    <col min="3589" max="3589" width="7.140625" customWidth="1"/>
    <col min="3590" max="3590" width="13.7109375" customWidth="1"/>
    <col min="3591" max="3591" width="10" customWidth="1"/>
    <col min="3592" max="3592" width="13.5703125" customWidth="1"/>
    <col min="3841" max="3841" width="6.42578125" customWidth="1"/>
    <col min="3842" max="3842" width="13.7109375" customWidth="1"/>
    <col min="3843" max="3843" width="11.5703125" customWidth="1"/>
    <col min="3845" max="3845" width="7.140625" customWidth="1"/>
    <col min="3846" max="3846" width="13.7109375" customWidth="1"/>
    <col min="3847" max="3847" width="10" customWidth="1"/>
    <col min="3848" max="3848" width="13.5703125" customWidth="1"/>
    <col min="4097" max="4097" width="6.42578125" customWidth="1"/>
    <col min="4098" max="4098" width="13.7109375" customWidth="1"/>
    <col min="4099" max="4099" width="11.5703125" customWidth="1"/>
    <col min="4101" max="4101" width="7.140625" customWidth="1"/>
    <col min="4102" max="4102" width="13.7109375" customWidth="1"/>
    <col min="4103" max="4103" width="10" customWidth="1"/>
    <col min="4104" max="4104" width="13.5703125" customWidth="1"/>
    <col min="4353" max="4353" width="6.42578125" customWidth="1"/>
    <col min="4354" max="4354" width="13.7109375" customWidth="1"/>
    <col min="4355" max="4355" width="11.5703125" customWidth="1"/>
    <col min="4357" max="4357" width="7.140625" customWidth="1"/>
    <col min="4358" max="4358" width="13.7109375" customWidth="1"/>
    <col min="4359" max="4359" width="10" customWidth="1"/>
    <col min="4360" max="4360" width="13.5703125" customWidth="1"/>
    <col min="4609" max="4609" width="6.42578125" customWidth="1"/>
    <col min="4610" max="4610" width="13.7109375" customWidth="1"/>
    <col min="4611" max="4611" width="11.5703125" customWidth="1"/>
    <col min="4613" max="4613" width="7.140625" customWidth="1"/>
    <col min="4614" max="4614" width="13.7109375" customWidth="1"/>
    <col min="4615" max="4615" width="10" customWidth="1"/>
    <col min="4616" max="4616" width="13.5703125" customWidth="1"/>
    <col min="4865" max="4865" width="6.42578125" customWidth="1"/>
    <col min="4866" max="4866" width="13.7109375" customWidth="1"/>
    <col min="4867" max="4867" width="11.5703125" customWidth="1"/>
    <col min="4869" max="4869" width="7.140625" customWidth="1"/>
    <col min="4870" max="4870" width="13.7109375" customWidth="1"/>
    <col min="4871" max="4871" width="10" customWidth="1"/>
    <col min="4872" max="4872" width="13.5703125" customWidth="1"/>
    <col min="5121" max="5121" width="6.42578125" customWidth="1"/>
    <col min="5122" max="5122" width="13.7109375" customWidth="1"/>
    <col min="5123" max="5123" width="11.5703125" customWidth="1"/>
    <col min="5125" max="5125" width="7.140625" customWidth="1"/>
    <col min="5126" max="5126" width="13.7109375" customWidth="1"/>
    <col min="5127" max="5127" width="10" customWidth="1"/>
    <col min="5128" max="5128" width="13.5703125" customWidth="1"/>
    <col min="5377" max="5377" width="6.42578125" customWidth="1"/>
    <col min="5378" max="5378" width="13.7109375" customWidth="1"/>
    <col min="5379" max="5379" width="11.5703125" customWidth="1"/>
    <col min="5381" max="5381" width="7.140625" customWidth="1"/>
    <col min="5382" max="5382" width="13.7109375" customWidth="1"/>
    <col min="5383" max="5383" width="10" customWidth="1"/>
    <col min="5384" max="5384" width="13.5703125" customWidth="1"/>
    <col min="5633" max="5633" width="6.42578125" customWidth="1"/>
    <col min="5634" max="5634" width="13.7109375" customWidth="1"/>
    <col min="5635" max="5635" width="11.5703125" customWidth="1"/>
    <col min="5637" max="5637" width="7.140625" customWidth="1"/>
    <col min="5638" max="5638" width="13.7109375" customWidth="1"/>
    <col min="5639" max="5639" width="10" customWidth="1"/>
    <col min="5640" max="5640" width="13.5703125" customWidth="1"/>
    <col min="5889" max="5889" width="6.42578125" customWidth="1"/>
    <col min="5890" max="5890" width="13.7109375" customWidth="1"/>
    <col min="5891" max="5891" width="11.5703125" customWidth="1"/>
    <col min="5893" max="5893" width="7.140625" customWidth="1"/>
    <col min="5894" max="5894" width="13.7109375" customWidth="1"/>
    <col min="5895" max="5895" width="10" customWidth="1"/>
    <col min="5896" max="5896" width="13.5703125" customWidth="1"/>
    <col min="6145" max="6145" width="6.42578125" customWidth="1"/>
    <col min="6146" max="6146" width="13.7109375" customWidth="1"/>
    <col min="6147" max="6147" width="11.5703125" customWidth="1"/>
    <col min="6149" max="6149" width="7.140625" customWidth="1"/>
    <col min="6150" max="6150" width="13.7109375" customWidth="1"/>
    <col min="6151" max="6151" width="10" customWidth="1"/>
    <col min="6152" max="6152" width="13.5703125" customWidth="1"/>
    <col min="6401" max="6401" width="6.42578125" customWidth="1"/>
    <col min="6402" max="6402" width="13.7109375" customWidth="1"/>
    <col min="6403" max="6403" width="11.5703125" customWidth="1"/>
    <col min="6405" max="6405" width="7.140625" customWidth="1"/>
    <col min="6406" max="6406" width="13.7109375" customWidth="1"/>
    <col min="6407" max="6407" width="10" customWidth="1"/>
    <col min="6408" max="6408" width="13.5703125" customWidth="1"/>
    <col min="6657" max="6657" width="6.42578125" customWidth="1"/>
    <col min="6658" max="6658" width="13.7109375" customWidth="1"/>
    <col min="6659" max="6659" width="11.5703125" customWidth="1"/>
    <col min="6661" max="6661" width="7.140625" customWidth="1"/>
    <col min="6662" max="6662" width="13.7109375" customWidth="1"/>
    <col min="6663" max="6663" width="10" customWidth="1"/>
    <col min="6664" max="6664" width="13.5703125" customWidth="1"/>
    <col min="6913" max="6913" width="6.42578125" customWidth="1"/>
    <col min="6914" max="6914" width="13.7109375" customWidth="1"/>
    <col min="6915" max="6915" width="11.5703125" customWidth="1"/>
    <col min="6917" max="6917" width="7.140625" customWidth="1"/>
    <col min="6918" max="6918" width="13.7109375" customWidth="1"/>
    <col min="6919" max="6919" width="10" customWidth="1"/>
    <col min="6920" max="6920" width="13.5703125" customWidth="1"/>
    <col min="7169" max="7169" width="6.42578125" customWidth="1"/>
    <col min="7170" max="7170" width="13.7109375" customWidth="1"/>
    <col min="7171" max="7171" width="11.5703125" customWidth="1"/>
    <col min="7173" max="7173" width="7.140625" customWidth="1"/>
    <col min="7174" max="7174" width="13.7109375" customWidth="1"/>
    <col min="7175" max="7175" width="10" customWidth="1"/>
    <col min="7176" max="7176" width="13.5703125" customWidth="1"/>
    <col min="7425" max="7425" width="6.42578125" customWidth="1"/>
    <col min="7426" max="7426" width="13.7109375" customWidth="1"/>
    <col min="7427" max="7427" width="11.5703125" customWidth="1"/>
    <col min="7429" max="7429" width="7.140625" customWidth="1"/>
    <col min="7430" max="7430" width="13.7109375" customWidth="1"/>
    <col min="7431" max="7431" width="10" customWidth="1"/>
    <col min="7432" max="7432" width="13.5703125" customWidth="1"/>
    <col min="7681" max="7681" width="6.42578125" customWidth="1"/>
    <col min="7682" max="7682" width="13.7109375" customWidth="1"/>
    <col min="7683" max="7683" width="11.5703125" customWidth="1"/>
    <col min="7685" max="7685" width="7.140625" customWidth="1"/>
    <col min="7686" max="7686" width="13.7109375" customWidth="1"/>
    <col min="7687" max="7687" width="10" customWidth="1"/>
    <col min="7688" max="7688" width="13.5703125" customWidth="1"/>
    <col min="7937" max="7937" width="6.42578125" customWidth="1"/>
    <col min="7938" max="7938" width="13.7109375" customWidth="1"/>
    <col min="7939" max="7939" width="11.5703125" customWidth="1"/>
    <col min="7941" max="7941" width="7.140625" customWidth="1"/>
    <col min="7942" max="7942" width="13.7109375" customWidth="1"/>
    <col min="7943" max="7943" width="10" customWidth="1"/>
    <col min="7944" max="7944" width="13.5703125" customWidth="1"/>
    <col min="8193" max="8193" width="6.42578125" customWidth="1"/>
    <col min="8194" max="8194" width="13.7109375" customWidth="1"/>
    <col min="8195" max="8195" width="11.5703125" customWidth="1"/>
    <col min="8197" max="8197" width="7.140625" customWidth="1"/>
    <col min="8198" max="8198" width="13.7109375" customWidth="1"/>
    <col min="8199" max="8199" width="10" customWidth="1"/>
    <col min="8200" max="8200" width="13.5703125" customWidth="1"/>
    <col min="8449" max="8449" width="6.42578125" customWidth="1"/>
    <col min="8450" max="8450" width="13.7109375" customWidth="1"/>
    <col min="8451" max="8451" width="11.5703125" customWidth="1"/>
    <col min="8453" max="8453" width="7.140625" customWidth="1"/>
    <col min="8454" max="8454" width="13.7109375" customWidth="1"/>
    <col min="8455" max="8455" width="10" customWidth="1"/>
    <col min="8456" max="8456" width="13.5703125" customWidth="1"/>
    <col min="8705" max="8705" width="6.42578125" customWidth="1"/>
    <col min="8706" max="8706" width="13.7109375" customWidth="1"/>
    <col min="8707" max="8707" width="11.5703125" customWidth="1"/>
    <col min="8709" max="8709" width="7.140625" customWidth="1"/>
    <col min="8710" max="8710" width="13.7109375" customWidth="1"/>
    <col min="8711" max="8711" width="10" customWidth="1"/>
    <col min="8712" max="8712" width="13.5703125" customWidth="1"/>
    <col min="8961" max="8961" width="6.42578125" customWidth="1"/>
    <col min="8962" max="8962" width="13.7109375" customWidth="1"/>
    <col min="8963" max="8963" width="11.5703125" customWidth="1"/>
    <col min="8965" max="8965" width="7.140625" customWidth="1"/>
    <col min="8966" max="8966" width="13.7109375" customWidth="1"/>
    <col min="8967" max="8967" width="10" customWidth="1"/>
    <col min="8968" max="8968" width="13.5703125" customWidth="1"/>
    <col min="9217" max="9217" width="6.42578125" customWidth="1"/>
    <col min="9218" max="9218" width="13.7109375" customWidth="1"/>
    <col min="9219" max="9219" width="11.5703125" customWidth="1"/>
    <col min="9221" max="9221" width="7.140625" customWidth="1"/>
    <col min="9222" max="9222" width="13.7109375" customWidth="1"/>
    <col min="9223" max="9223" width="10" customWidth="1"/>
    <col min="9224" max="9224" width="13.5703125" customWidth="1"/>
    <col min="9473" max="9473" width="6.42578125" customWidth="1"/>
    <col min="9474" max="9474" width="13.7109375" customWidth="1"/>
    <col min="9475" max="9475" width="11.5703125" customWidth="1"/>
    <col min="9477" max="9477" width="7.140625" customWidth="1"/>
    <col min="9478" max="9478" width="13.7109375" customWidth="1"/>
    <col min="9479" max="9479" width="10" customWidth="1"/>
    <col min="9480" max="9480" width="13.5703125" customWidth="1"/>
    <col min="9729" max="9729" width="6.42578125" customWidth="1"/>
    <col min="9730" max="9730" width="13.7109375" customWidth="1"/>
    <col min="9731" max="9731" width="11.5703125" customWidth="1"/>
    <col min="9733" max="9733" width="7.140625" customWidth="1"/>
    <col min="9734" max="9734" width="13.7109375" customWidth="1"/>
    <col min="9735" max="9735" width="10" customWidth="1"/>
    <col min="9736" max="9736" width="13.5703125" customWidth="1"/>
    <col min="9985" max="9985" width="6.42578125" customWidth="1"/>
    <col min="9986" max="9986" width="13.7109375" customWidth="1"/>
    <col min="9987" max="9987" width="11.5703125" customWidth="1"/>
    <col min="9989" max="9989" width="7.140625" customWidth="1"/>
    <col min="9990" max="9990" width="13.7109375" customWidth="1"/>
    <col min="9991" max="9991" width="10" customWidth="1"/>
    <col min="9992" max="9992" width="13.5703125" customWidth="1"/>
    <col min="10241" max="10241" width="6.42578125" customWidth="1"/>
    <col min="10242" max="10242" width="13.7109375" customWidth="1"/>
    <col min="10243" max="10243" width="11.5703125" customWidth="1"/>
    <col min="10245" max="10245" width="7.140625" customWidth="1"/>
    <col min="10246" max="10246" width="13.7109375" customWidth="1"/>
    <col min="10247" max="10247" width="10" customWidth="1"/>
    <col min="10248" max="10248" width="13.5703125" customWidth="1"/>
    <col min="10497" max="10497" width="6.42578125" customWidth="1"/>
    <col min="10498" max="10498" width="13.7109375" customWidth="1"/>
    <col min="10499" max="10499" width="11.5703125" customWidth="1"/>
    <col min="10501" max="10501" width="7.140625" customWidth="1"/>
    <col min="10502" max="10502" width="13.7109375" customWidth="1"/>
    <col min="10503" max="10503" width="10" customWidth="1"/>
    <col min="10504" max="10504" width="13.5703125" customWidth="1"/>
    <col min="10753" max="10753" width="6.42578125" customWidth="1"/>
    <col min="10754" max="10754" width="13.7109375" customWidth="1"/>
    <col min="10755" max="10755" width="11.5703125" customWidth="1"/>
    <col min="10757" max="10757" width="7.140625" customWidth="1"/>
    <col min="10758" max="10758" width="13.7109375" customWidth="1"/>
    <col min="10759" max="10759" width="10" customWidth="1"/>
    <col min="10760" max="10760" width="13.5703125" customWidth="1"/>
    <col min="11009" max="11009" width="6.42578125" customWidth="1"/>
    <col min="11010" max="11010" width="13.7109375" customWidth="1"/>
    <col min="11011" max="11011" width="11.5703125" customWidth="1"/>
    <col min="11013" max="11013" width="7.140625" customWidth="1"/>
    <col min="11014" max="11014" width="13.7109375" customWidth="1"/>
    <col min="11015" max="11015" width="10" customWidth="1"/>
    <col min="11016" max="11016" width="13.5703125" customWidth="1"/>
    <col min="11265" max="11265" width="6.42578125" customWidth="1"/>
    <col min="11266" max="11266" width="13.7109375" customWidth="1"/>
    <col min="11267" max="11267" width="11.5703125" customWidth="1"/>
    <col min="11269" max="11269" width="7.140625" customWidth="1"/>
    <col min="11270" max="11270" width="13.7109375" customWidth="1"/>
    <col min="11271" max="11271" width="10" customWidth="1"/>
    <col min="11272" max="11272" width="13.5703125" customWidth="1"/>
    <col min="11521" max="11521" width="6.42578125" customWidth="1"/>
    <col min="11522" max="11522" width="13.7109375" customWidth="1"/>
    <col min="11523" max="11523" width="11.5703125" customWidth="1"/>
    <col min="11525" max="11525" width="7.140625" customWidth="1"/>
    <col min="11526" max="11526" width="13.7109375" customWidth="1"/>
    <col min="11527" max="11527" width="10" customWidth="1"/>
    <col min="11528" max="11528" width="13.5703125" customWidth="1"/>
    <col min="11777" max="11777" width="6.42578125" customWidth="1"/>
    <col min="11778" max="11778" width="13.7109375" customWidth="1"/>
    <col min="11779" max="11779" width="11.5703125" customWidth="1"/>
    <col min="11781" max="11781" width="7.140625" customWidth="1"/>
    <col min="11782" max="11782" width="13.7109375" customWidth="1"/>
    <col min="11783" max="11783" width="10" customWidth="1"/>
    <col min="11784" max="11784" width="13.5703125" customWidth="1"/>
    <col min="12033" max="12033" width="6.42578125" customWidth="1"/>
    <col min="12034" max="12034" width="13.7109375" customWidth="1"/>
    <col min="12035" max="12035" width="11.5703125" customWidth="1"/>
    <col min="12037" max="12037" width="7.140625" customWidth="1"/>
    <col min="12038" max="12038" width="13.7109375" customWidth="1"/>
    <col min="12039" max="12039" width="10" customWidth="1"/>
    <col min="12040" max="12040" width="13.5703125" customWidth="1"/>
    <col min="12289" max="12289" width="6.42578125" customWidth="1"/>
    <col min="12290" max="12290" width="13.7109375" customWidth="1"/>
    <col min="12291" max="12291" width="11.5703125" customWidth="1"/>
    <col min="12293" max="12293" width="7.140625" customWidth="1"/>
    <col min="12294" max="12294" width="13.7109375" customWidth="1"/>
    <col min="12295" max="12295" width="10" customWidth="1"/>
    <col min="12296" max="12296" width="13.5703125" customWidth="1"/>
    <col min="12545" max="12545" width="6.42578125" customWidth="1"/>
    <col min="12546" max="12546" width="13.7109375" customWidth="1"/>
    <col min="12547" max="12547" width="11.5703125" customWidth="1"/>
    <col min="12549" max="12549" width="7.140625" customWidth="1"/>
    <col min="12550" max="12550" width="13.7109375" customWidth="1"/>
    <col min="12551" max="12551" width="10" customWidth="1"/>
    <col min="12552" max="12552" width="13.5703125" customWidth="1"/>
    <col min="12801" max="12801" width="6.42578125" customWidth="1"/>
    <col min="12802" max="12802" width="13.7109375" customWidth="1"/>
    <col min="12803" max="12803" width="11.5703125" customWidth="1"/>
    <col min="12805" max="12805" width="7.140625" customWidth="1"/>
    <col min="12806" max="12806" width="13.7109375" customWidth="1"/>
    <col min="12807" max="12807" width="10" customWidth="1"/>
    <col min="12808" max="12808" width="13.5703125" customWidth="1"/>
    <col min="13057" max="13057" width="6.42578125" customWidth="1"/>
    <col min="13058" max="13058" width="13.7109375" customWidth="1"/>
    <col min="13059" max="13059" width="11.5703125" customWidth="1"/>
    <col min="13061" max="13061" width="7.140625" customWidth="1"/>
    <col min="13062" max="13062" width="13.7109375" customWidth="1"/>
    <col min="13063" max="13063" width="10" customWidth="1"/>
    <col min="13064" max="13064" width="13.5703125" customWidth="1"/>
    <col min="13313" max="13313" width="6.42578125" customWidth="1"/>
    <col min="13314" max="13314" width="13.7109375" customWidth="1"/>
    <col min="13315" max="13315" width="11.5703125" customWidth="1"/>
    <col min="13317" max="13317" width="7.140625" customWidth="1"/>
    <col min="13318" max="13318" width="13.7109375" customWidth="1"/>
    <col min="13319" max="13319" width="10" customWidth="1"/>
    <col min="13320" max="13320" width="13.5703125" customWidth="1"/>
    <col min="13569" max="13569" width="6.42578125" customWidth="1"/>
    <col min="13570" max="13570" width="13.7109375" customWidth="1"/>
    <col min="13571" max="13571" width="11.5703125" customWidth="1"/>
    <col min="13573" max="13573" width="7.140625" customWidth="1"/>
    <col min="13574" max="13574" width="13.7109375" customWidth="1"/>
    <col min="13575" max="13575" width="10" customWidth="1"/>
    <col min="13576" max="13576" width="13.5703125" customWidth="1"/>
    <col min="13825" max="13825" width="6.42578125" customWidth="1"/>
    <col min="13826" max="13826" width="13.7109375" customWidth="1"/>
    <col min="13827" max="13827" width="11.5703125" customWidth="1"/>
    <col min="13829" max="13829" width="7.140625" customWidth="1"/>
    <col min="13830" max="13830" width="13.7109375" customWidth="1"/>
    <col min="13831" max="13831" width="10" customWidth="1"/>
    <col min="13832" max="13832" width="13.5703125" customWidth="1"/>
    <col min="14081" max="14081" width="6.42578125" customWidth="1"/>
    <col min="14082" max="14082" width="13.7109375" customWidth="1"/>
    <col min="14083" max="14083" width="11.5703125" customWidth="1"/>
    <col min="14085" max="14085" width="7.140625" customWidth="1"/>
    <col min="14086" max="14086" width="13.7109375" customWidth="1"/>
    <col min="14087" max="14087" width="10" customWidth="1"/>
    <col min="14088" max="14088" width="13.5703125" customWidth="1"/>
    <col min="14337" max="14337" width="6.42578125" customWidth="1"/>
    <col min="14338" max="14338" width="13.7109375" customWidth="1"/>
    <col min="14339" max="14339" width="11.5703125" customWidth="1"/>
    <col min="14341" max="14341" width="7.140625" customWidth="1"/>
    <col min="14342" max="14342" width="13.7109375" customWidth="1"/>
    <col min="14343" max="14343" width="10" customWidth="1"/>
    <col min="14344" max="14344" width="13.5703125" customWidth="1"/>
    <col min="14593" max="14593" width="6.42578125" customWidth="1"/>
    <col min="14594" max="14594" width="13.7109375" customWidth="1"/>
    <col min="14595" max="14595" width="11.5703125" customWidth="1"/>
    <col min="14597" max="14597" width="7.140625" customWidth="1"/>
    <col min="14598" max="14598" width="13.7109375" customWidth="1"/>
    <col min="14599" max="14599" width="10" customWidth="1"/>
    <col min="14600" max="14600" width="13.5703125" customWidth="1"/>
    <col min="14849" max="14849" width="6.42578125" customWidth="1"/>
    <col min="14850" max="14850" width="13.7109375" customWidth="1"/>
    <col min="14851" max="14851" width="11.5703125" customWidth="1"/>
    <col min="14853" max="14853" width="7.140625" customWidth="1"/>
    <col min="14854" max="14854" width="13.7109375" customWidth="1"/>
    <col min="14855" max="14855" width="10" customWidth="1"/>
    <col min="14856" max="14856" width="13.5703125" customWidth="1"/>
    <col min="15105" max="15105" width="6.42578125" customWidth="1"/>
    <col min="15106" max="15106" width="13.7109375" customWidth="1"/>
    <col min="15107" max="15107" width="11.5703125" customWidth="1"/>
    <col min="15109" max="15109" width="7.140625" customWidth="1"/>
    <col min="15110" max="15110" width="13.7109375" customWidth="1"/>
    <col min="15111" max="15111" width="10" customWidth="1"/>
    <col min="15112" max="15112" width="13.5703125" customWidth="1"/>
    <col min="15361" max="15361" width="6.42578125" customWidth="1"/>
    <col min="15362" max="15362" width="13.7109375" customWidth="1"/>
    <col min="15363" max="15363" width="11.5703125" customWidth="1"/>
    <col min="15365" max="15365" width="7.140625" customWidth="1"/>
    <col min="15366" max="15366" width="13.7109375" customWidth="1"/>
    <col min="15367" max="15367" width="10" customWidth="1"/>
    <col min="15368" max="15368" width="13.5703125" customWidth="1"/>
    <col min="15617" max="15617" width="6.42578125" customWidth="1"/>
    <col min="15618" max="15618" width="13.7109375" customWidth="1"/>
    <col min="15619" max="15619" width="11.5703125" customWidth="1"/>
    <col min="15621" max="15621" width="7.140625" customWidth="1"/>
    <col min="15622" max="15622" width="13.7109375" customWidth="1"/>
    <col min="15623" max="15623" width="10" customWidth="1"/>
    <col min="15624" max="15624" width="13.5703125" customWidth="1"/>
    <col min="15873" max="15873" width="6.42578125" customWidth="1"/>
    <col min="15874" max="15874" width="13.7109375" customWidth="1"/>
    <col min="15875" max="15875" width="11.5703125" customWidth="1"/>
    <col min="15877" max="15877" width="7.140625" customWidth="1"/>
    <col min="15878" max="15878" width="13.7109375" customWidth="1"/>
    <col min="15879" max="15879" width="10" customWidth="1"/>
    <col min="15880" max="15880" width="13.5703125" customWidth="1"/>
    <col min="16129" max="16129" width="6.42578125" customWidth="1"/>
    <col min="16130" max="16130" width="13.7109375" customWidth="1"/>
    <col min="16131" max="16131" width="11.5703125" customWidth="1"/>
    <col min="16133" max="16133" width="7.140625" customWidth="1"/>
    <col min="16134" max="16134" width="13.7109375" customWidth="1"/>
    <col min="16135" max="16135" width="10" customWidth="1"/>
    <col min="16136" max="16136" width="13.5703125" customWidth="1"/>
  </cols>
  <sheetData>
    <row r="2" spans="1:9">
      <c r="A2" s="354" t="s">
        <v>278</v>
      </c>
      <c r="B2" s="354"/>
      <c r="C2" s="354"/>
      <c r="D2" s="354"/>
      <c r="E2" s="354"/>
      <c r="F2" s="354"/>
      <c r="G2" s="354"/>
      <c r="H2" s="354"/>
    </row>
    <row r="3" spans="1:9">
      <c r="A3" s="355" t="s">
        <v>233</v>
      </c>
      <c r="B3" s="355"/>
      <c r="C3" s="355"/>
      <c r="D3" s="355"/>
      <c r="E3" s="355"/>
      <c r="F3" s="355"/>
      <c r="G3" s="355"/>
      <c r="H3" s="355"/>
    </row>
    <row r="6" spans="1:9">
      <c r="A6" s="356" t="s">
        <v>279</v>
      </c>
      <c r="B6" s="356"/>
      <c r="C6" s="356"/>
      <c r="D6" s="356"/>
      <c r="E6" s="356"/>
      <c r="F6" s="356"/>
      <c r="G6" s="356"/>
      <c r="H6" s="356"/>
    </row>
    <row r="9" spans="1:9" ht="15" customHeight="1">
      <c r="A9" s="357" t="s">
        <v>295</v>
      </c>
      <c r="B9" s="357"/>
      <c r="C9" s="357"/>
      <c r="D9" s="357"/>
      <c r="E9" s="357"/>
      <c r="F9" s="357"/>
      <c r="G9" s="357"/>
      <c r="H9" s="357"/>
      <c r="I9"/>
    </row>
    <row r="10" spans="1:9">
      <c r="D10" s="248"/>
    </row>
    <row r="11" spans="1:9">
      <c r="C11" s="356" t="s">
        <v>426</v>
      </c>
      <c r="D11" s="356"/>
      <c r="E11" s="356"/>
      <c r="F11" s="356"/>
    </row>
    <row r="12" spans="1:9">
      <c r="B12" s="358" t="s">
        <v>281</v>
      </c>
      <c r="C12" s="358"/>
      <c r="D12" s="358"/>
      <c r="E12" s="358"/>
      <c r="F12" s="358"/>
      <c r="G12" s="358"/>
    </row>
    <row r="14" spans="1:9" ht="15" customHeight="1">
      <c r="A14" s="359" t="s">
        <v>282</v>
      </c>
      <c r="B14" s="359"/>
      <c r="C14" s="249" t="s">
        <v>427</v>
      </c>
      <c r="D14" s="250"/>
      <c r="E14" s="250"/>
      <c r="F14" s="250"/>
      <c r="G14" s="250"/>
      <c r="H14" s="250"/>
      <c r="I14"/>
    </row>
    <row r="15" spans="1:9">
      <c r="A15" s="360" t="s">
        <v>296</v>
      </c>
      <c r="B15" s="360"/>
      <c r="C15" s="360"/>
      <c r="D15" s="360"/>
      <c r="E15" s="360"/>
      <c r="F15" s="360"/>
      <c r="G15" s="360"/>
      <c r="H15" s="360"/>
    </row>
    <row r="16" spans="1:9" ht="27.95" customHeight="1">
      <c r="A16" s="258" t="s">
        <v>284</v>
      </c>
      <c r="B16" s="258" t="s">
        <v>285</v>
      </c>
      <c r="C16" s="361" t="s">
        <v>286</v>
      </c>
      <c r="D16" s="362"/>
      <c r="E16" s="363"/>
      <c r="F16" s="258" t="s">
        <v>287</v>
      </c>
      <c r="G16" s="259" t="s">
        <v>288</v>
      </c>
      <c r="H16" s="259" t="s">
        <v>289</v>
      </c>
      <c r="I16"/>
    </row>
    <row r="17" spans="1:8">
      <c r="A17" s="251">
        <v>1</v>
      </c>
      <c r="B17" s="263" t="s">
        <v>226</v>
      </c>
      <c r="C17" s="364" t="s">
        <v>291</v>
      </c>
      <c r="D17" s="364"/>
      <c r="E17" s="364"/>
      <c r="F17" s="74" t="s">
        <v>12</v>
      </c>
      <c r="G17" s="253" t="s">
        <v>12</v>
      </c>
      <c r="H17" s="254">
        <v>174650.94</v>
      </c>
    </row>
    <row r="18" spans="1:8">
      <c r="A18" s="251">
        <v>2</v>
      </c>
      <c r="B18" s="263" t="s">
        <v>226</v>
      </c>
      <c r="C18" s="364" t="s">
        <v>297</v>
      </c>
      <c r="D18" s="364"/>
      <c r="E18" s="364"/>
      <c r="F18" s="74" t="s">
        <v>12</v>
      </c>
      <c r="G18" s="253" t="s">
        <v>12</v>
      </c>
      <c r="H18" s="254">
        <v>6288.4</v>
      </c>
    </row>
    <row r="19" spans="1:8">
      <c r="A19" s="251">
        <v>3</v>
      </c>
      <c r="B19" s="263" t="s">
        <v>226</v>
      </c>
      <c r="C19" s="364" t="s">
        <v>298</v>
      </c>
      <c r="D19" s="364"/>
      <c r="E19" s="364"/>
      <c r="F19" s="74" t="s">
        <v>12</v>
      </c>
      <c r="G19" s="253" t="s">
        <v>12</v>
      </c>
      <c r="H19" s="254">
        <v>122758.67</v>
      </c>
    </row>
    <row r="20" spans="1:8">
      <c r="A20" s="251">
        <v>4</v>
      </c>
      <c r="B20" s="263" t="s">
        <v>226</v>
      </c>
      <c r="C20" s="364" t="s">
        <v>299</v>
      </c>
      <c r="D20" s="364"/>
      <c r="E20" s="364"/>
      <c r="F20" s="74" t="s">
        <v>12</v>
      </c>
      <c r="G20" s="253" t="s">
        <v>12</v>
      </c>
      <c r="H20" s="254">
        <v>1776.99</v>
      </c>
    </row>
    <row r="21" spans="1:8">
      <c r="A21" s="251"/>
      <c r="B21" s="263"/>
      <c r="C21" s="367" t="s">
        <v>292</v>
      </c>
      <c r="D21" s="367"/>
      <c r="E21" s="367"/>
      <c r="F21" s="255" t="s">
        <v>12</v>
      </c>
      <c r="G21" s="256" t="s">
        <v>12</v>
      </c>
      <c r="H21" s="257">
        <f>0+H17+H18+H19</f>
        <v>303698.01</v>
      </c>
    </row>
    <row r="22" spans="1:8">
      <c r="A22" s="251">
        <v>5</v>
      </c>
      <c r="B22" s="263" t="s">
        <v>215</v>
      </c>
      <c r="C22" s="364" t="s">
        <v>290</v>
      </c>
      <c r="D22" s="364"/>
      <c r="E22" s="364"/>
      <c r="F22" s="74" t="s">
        <v>12</v>
      </c>
      <c r="G22" s="253" t="s">
        <v>12</v>
      </c>
      <c r="H22" s="254">
        <v>529.92999999999995</v>
      </c>
    </row>
    <row r="23" spans="1:8">
      <c r="A23" s="251">
        <v>6</v>
      </c>
      <c r="B23" s="263" t="s">
        <v>215</v>
      </c>
      <c r="C23" s="364" t="s">
        <v>291</v>
      </c>
      <c r="D23" s="364"/>
      <c r="E23" s="364"/>
      <c r="F23" s="74" t="s">
        <v>12</v>
      </c>
      <c r="G23" s="253" t="s">
        <v>12</v>
      </c>
      <c r="H23" s="254">
        <v>67243.839999999997</v>
      </c>
    </row>
    <row r="24" spans="1:8">
      <c r="A24" s="251">
        <v>7</v>
      </c>
      <c r="B24" s="263" t="s">
        <v>215</v>
      </c>
      <c r="C24" s="364" t="s">
        <v>297</v>
      </c>
      <c r="D24" s="364"/>
      <c r="E24" s="364"/>
      <c r="F24" s="74" t="s">
        <v>12</v>
      </c>
      <c r="G24" s="253" t="s">
        <v>12</v>
      </c>
      <c r="H24" s="254">
        <v>5531.45</v>
      </c>
    </row>
    <row r="25" spans="1:8">
      <c r="A25" s="251">
        <v>8</v>
      </c>
      <c r="B25" s="263" t="s">
        <v>215</v>
      </c>
      <c r="C25" s="364" t="s">
        <v>298</v>
      </c>
      <c r="D25" s="364"/>
      <c r="E25" s="364"/>
      <c r="F25" s="74" t="s">
        <v>12</v>
      </c>
      <c r="G25" s="253" t="s">
        <v>12</v>
      </c>
      <c r="H25" s="254">
        <v>31590.18</v>
      </c>
    </row>
    <row r="26" spans="1:8">
      <c r="A26" s="251">
        <v>9</v>
      </c>
      <c r="B26" s="263" t="s">
        <v>215</v>
      </c>
      <c r="C26" s="364" t="s">
        <v>299</v>
      </c>
      <c r="D26" s="364"/>
      <c r="E26" s="364"/>
      <c r="F26" s="74" t="s">
        <v>12</v>
      </c>
      <c r="G26" s="253" t="s">
        <v>12</v>
      </c>
      <c r="H26" s="254">
        <v>451.54</v>
      </c>
    </row>
    <row r="27" spans="1:8">
      <c r="A27" s="251"/>
      <c r="B27" s="263"/>
      <c r="C27" s="367" t="s">
        <v>292</v>
      </c>
      <c r="D27" s="367"/>
      <c r="E27" s="367"/>
      <c r="F27" s="255" t="s">
        <v>12</v>
      </c>
      <c r="G27" s="256" t="s">
        <v>12</v>
      </c>
      <c r="H27" s="257">
        <f>0+H22+H23+H24+H25</f>
        <v>104895.4</v>
      </c>
    </row>
    <row r="28" spans="1:8">
      <c r="A28" s="251">
        <v>10</v>
      </c>
      <c r="B28" s="263" t="s">
        <v>230</v>
      </c>
      <c r="C28" s="364" t="s">
        <v>291</v>
      </c>
      <c r="D28" s="364"/>
      <c r="E28" s="364"/>
      <c r="F28" s="74" t="s">
        <v>12</v>
      </c>
      <c r="G28" s="253" t="s">
        <v>12</v>
      </c>
      <c r="H28" s="254">
        <v>2628.52</v>
      </c>
    </row>
    <row r="29" spans="1:8">
      <c r="A29" s="251">
        <v>11</v>
      </c>
      <c r="B29" s="263" t="s">
        <v>230</v>
      </c>
      <c r="C29" s="364" t="s">
        <v>297</v>
      </c>
      <c r="D29" s="364"/>
      <c r="E29" s="364"/>
      <c r="F29" s="74" t="s">
        <v>12</v>
      </c>
      <c r="G29" s="253" t="s">
        <v>12</v>
      </c>
      <c r="H29" s="254">
        <v>3587.98</v>
      </c>
    </row>
    <row r="30" spans="1:8">
      <c r="A30" s="251">
        <v>12</v>
      </c>
      <c r="B30" s="263" t="s">
        <v>230</v>
      </c>
      <c r="C30" s="364" t="s">
        <v>298</v>
      </c>
      <c r="D30" s="364"/>
      <c r="E30" s="364"/>
      <c r="F30" s="74" t="s">
        <v>12</v>
      </c>
      <c r="G30" s="253" t="s">
        <v>12</v>
      </c>
      <c r="H30" s="254">
        <v>1081.8</v>
      </c>
    </row>
    <row r="31" spans="1:8">
      <c r="A31" s="251">
        <v>13</v>
      </c>
      <c r="B31" s="263" t="s">
        <v>230</v>
      </c>
      <c r="C31" s="364" t="s">
        <v>299</v>
      </c>
      <c r="D31" s="364"/>
      <c r="E31" s="364"/>
      <c r="F31" s="74" t="s">
        <v>12</v>
      </c>
      <c r="G31" s="253" t="s">
        <v>12</v>
      </c>
      <c r="H31" s="254">
        <v>15.46</v>
      </c>
    </row>
    <row r="32" spans="1:8">
      <c r="A32" s="251"/>
      <c r="B32" s="263"/>
      <c r="C32" s="367" t="s">
        <v>292</v>
      </c>
      <c r="D32" s="367"/>
      <c r="E32" s="367"/>
      <c r="F32" s="255" t="s">
        <v>12</v>
      </c>
      <c r="G32" s="256" t="s">
        <v>12</v>
      </c>
      <c r="H32" s="257">
        <f>0+H28+H29+H30</f>
        <v>7298.3</v>
      </c>
    </row>
    <row r="33" spans="1:8">
      <c r="C33" s="368"/>
      <c r="D33" s="368"/>
      <c r="E33" s="368"/>
    </row>
    <row r="35" spans="1:8">
      <c r="A35" s="359" t="s">
        <v>208</v>
      </c>
      <c r="B35" s="359"/>
      <c r="C35" s="359"/>
      <c r="D35" s="359"/>
      <c r="E35" s="366" t="s">
        <v>209</v>
      </c>
      <c r="F35" s="366"/>
      <c r="G35" s="366"/>
      <c r="H35" s="366"/>
    </row>
    <row r="36" spans="1:8" ht="30.75" customHeight="1">
      <c r="E36" s="365" t="s">
        <v>293</v>
      </c>
      <c r="F36" s="365"/>
      <c r="G36" s="365"/>
      <c r="H36" s="365"/>
    </row>
    <row r="39" spans="1:8" ht="29.25" customHeight="1">
      <c r="A39" s="359" t="s">
        <v>212</v>
      </c>
      <c r="B39" s="359"/>
      <c r="C39" s="359"/>
      <c r="D39" s="359"/>
      <c r="E39" s="366" t="s">
        <v>213</v>
      </c>
      <c r="F39" s="366"/>
      <c r="G39" s="366"/>
      <c r="H39" s="366"/>
    </row>
    <row r="40" spans="1:8">
      <c r="E40" s="365" t="s">
        <v>293</v>
      </c>
      <c r="F40" s="365"/>
      <c r="G40" s="365"/>
      <c r="H40" s="365"/>
    </row>
    <row r="42" spans="1:8">
      <c r="A42" s="16" t="s">
        <v>430</v>
      </c>
    </row>
  </sheetData>
  <mergeCells count="32">
    <mergeCell ref="B12:G12"/>
    <mergeCell ref="A2:H2"/>
    <mergeCell ref="A3:H3"/>
    <mergeCell ref="A6:H6"/>
    <mergeCell ref="A9:H9"/>
    <mergeCell ref="C11:F11"/>
    <mergeCell ref="C25:E25"/>
    <mergeCell ref="A14:B14"/>
    <mergeCell ref="A15:H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A39:D39"/>
    <mergeCell ref="E39:H39"/>
    <mergeCell ref="E40:H40"/>
    <mergeCell ref="E36:H36"/>
    <mergeCell ref="C26:E26"/>
    <mergeCell ref="C27:E27"/>
    <mergeCell ref="C28:E28"/>
    <mergeCell ref="C29:E29"/>
    <mergeCell ref="C30:E30"/>
    <mergeCell ref="C31:E31"/>
    <mergeCell ref="C32:E32"/>
    <mergeCell ref="C33:E33"/>
    <mergeCell ref="A35:D35"/>
    <mergeCell ref="E35:H3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F1BE-F2E6-4881-B759-9890464AA74E}">
  <sheetPr>
    <pageSetUpPr fitToPage="1"/>
  </sheetPr>
  <dimension ref="A1:L100"/>
  <sheetViews>
    <sheetView topLeftCell="A20" zoomScaleNormal="100" workbookViewId="0">
      <selection activeCell="I100" sqref="I100"/>
    </sheetView>
  </sheetViews>
  <sheetFormatPr defaultRowHeight="15"/>
  <cols>
    <col min="1" max="2" width="1.85546875" style="315" customWidth="1"/>
    <col min="3" max="3" width="1.5703125" style="315" customWidth="1"/>
    <col min="4" max="4" width="2.28515625" style="315" customWidth="1"/>
    <col min="5" max="5" width="2" style="315" customWidth="1"/>
    <col min="6" max="6" width="2.42578125" style="315" customWidth="1"/>
    <col min="7" max="7" width="35.85546875" style="316" customWidth="1"/>
    <col min="8" max="8" width="3.42578125" style="269" customWidth="1"/>
    <col min="9" max="10" width="10.7109375" style="316" customWidth="1"/>
    <col min="11" max="11" width="13.28515625" style="316" customWidth="1"/>
    <col min="12" max="12" width="9.140625" style="265"/>
    <col min="257" max="258" width="1.85546875" customWidth="1"/>
    <col min="259" max="259" width="1.5703125" customWidth="1"/>
    <col min="260" max="260" width="2.28515625" customWidth="1"/>
    <col min="261" max="261" width="2" customWidth="1"/>
    <col min="262" max="262" width="2.42578125" customWidth="1"/>
    <col min="263" max="263" width="35.85546875" customWidth="1"/>
    <col min="264" max="264" width="3.42578125" customWidth="1"/>
    <col min="265" max="266" width="10.7109375" customWidth="1"/>
    <col min="267" max="267" width="13.28515625" customWidth="1"/>
    <col min="513" max="514" width="1.85546875" customWidth="1"/>
    <col min="515" max="515" width="1.5703125" customWidth="1"/>
    <col min="516" max="516" width="2.28515625" customWidth="1"/>
    <col min="517" max="517" width="2" customWidth="1"/>
    <col min="518" max="518" width="2.42578125" customWidth="1"/>
    <col min="519" max="519" width="35.85546875" customWidth="1"/>
    <col min="520" max="520" width="3.42578125" customWidth="1"/>
    <col min="521" max="522" width="10.7109375" customWidth="1"/>
    <col min="523" max="523" width="13.28515625" customWidth="1"/>
    <col min="769" max="770" width="1.85546875" customWidth="1"/>
    <col min="771" max="771" width="1.5703125" customWidth="1"/>
    <col min="772" max="772" width="2.28515625" customWidth="1"/>
    <col min="773" max="773" width="2" customWidth="1"/>
    <col min="774" max="774" width="2.42578125" customWidth="1"/>
    <col min="775" max="775" width="35.85546875" customWidth="1"/>
    <col min="776" max="776" width="3.42578125" customWidth="1"/>
    <col min="777" max="778" width="10.7109375" customWidth="1"/>
    <col min="779" max="779" width="13.28515625" customWidth="1"/>
    <col min="1025" max="1026" width="1.85546875" customWidth="1"/>
    <col min="1027" max="1027" width="1.5703125" customWidth="1"/>
    <col min="1028" max="1028" width="2.28515625" customWidth="1"/>
    <col min="1029" max="1029" width="2" customWidth="1"/>
    <col min="1030" max="1030" width="2.42578125" customWidth="1"/>
    <col min="1031" max="1031" width="35.85546875" customWidth="1"/>
    <col min="1032" max="1032" width="3.42578125" customWidth="1"/>
    <col min="1033" max="1034" width="10.7109375" customWidth="1"/>
    <col min="1035" max="1035" width="13.28515625" customWidth="1"/>
    <col min="1281" max="1282" width="1.85546875" customWidth="1"/>
    <col min="1283" max="1283" width="1.5703125" customWidth="1"/>
    <col min="1284" max="1284" width="2.28515625" customWidth="1"/>
    <col min="1285" max="1285" width="2" customWidth="1"/>
    <col min="1286" max="1286" width="2.42578125" customWidth="1"/>
    <col min="1287" max="1287" width="35.85546875" customWidth="1"/>
    <col min="1288" max="1288" width="3.42578125" customWidth="1"/>
    <col min="1289" max="1290" width="10.7109375" customWidth="1"/>
    <col min="1291" max="1291" width="13.28515625" customWidth="1"/>
    <col min="1537" max="1538" width="1.85546875" customWidth="1"/>
    <col min="1539" max="1539" width="1.5703125" customWidth="1"/>
    <col min="1540" max="1540" width="2.28515625" customWidth="1"/>
    <col min="1541" max="1541" width="2" customWidth="1"/>
    <col min="1542" max="1542" width="2.42578125" customWidth="1"/>
    <col min="1543" max="1543" width="35.85546875" customWidth="1"/>
    <col min="1544" max="1544" width="3.42578125" customWidth="1"/>
    <col min="1545" max="1546" width="10.7109375" customWidth="1"/>
    <col min="1547" max="1547" width="13.28515625" customWidth="1"/>
    <col min="1793" max="1794" width="1.85546875" customWidth="1"/>
    <col min="1795" max="1795" width="1.5703125" customWidth="1"/>
    <col min="1796" max="1796" width="2.28515625" customWidth="1"/>
    <col min="1797" max="1797" width="2" customWidth="1"/>
    <col min="1798" max="1798" width="2.42578125" customWidth="1"/>
    <col min="1799" max="1799" width="35.85546875" customWidth="1"/>
    <col min="1800" max="1800" width="3.42578125" customWidth="1"/>
    <col min="1801" max="1802" width="10.7109375" customWidth="1"/>
    <col min="1803" max="1803" width="13.28515625" customWidth="1"/>
    <col min="2049" max="2050" width="1.85546875" customWidth="1"/>
    <col min="2051" max="2051" width="1.5703125" customWidth="1"/>
    <col min="2052" max="2052" width="2.28515625" customWidth="1"/>
    <col min="2053" max="2053" width="2" customWidth="1"/>
    <col min="2054" max="2054" width="2.42578125" customWidth="1"/>
    <col min="2055" max="2055" width="35.85546875" customWidth="1"/>
    <col min="2056" max="2056" width="3.42578125" customWidth="1"/>
    <col min="2057" max="2058" width="10.7109375" customWidth="1"/>
    <col min="2059" max="2059" width="13.28515625" customWidth="1"/>
    <col min="2305" max="2306" width="1.85546875" customWidth="1"/>
    <col min="2307" max="2307" width="1.5703125" customWidth="1"/>
    <col min="2308" max="2308" width="2.28515625" customWidth="1"/>
    <col min="2309" max="2309" width="2" customWidth="1"/>
    <col min="2310" max="2310" width="2.42578125" customWidth="1"/>
    <col min="2311" max="2311" width="35.85546875" customWidth="1"/>
    <col min="2312" max="2312" width="3.42578125" customWidth="1"/>
    <col min="2313" max="2314" width="10.7109375" customWidth="1"/>
    <col min="2315" max="2315" width="13.28515625" customWidth="1"/>
    <col min="2561" max="2562" width="1.85546875" customWidth="1"/>
    <col min="2563" max="2563" width="1.5703125" customWidth="1"/>
    <col min="2564" max="2564" width="2.28515625" customWidth="1"/>
    <col min="2565" max="2565" width="2" customWidth="1"/>
    <col min="2566" max="2566" width="2.42578125" customWidth="1"/>
    <col min="2567" max="2567" width="35.85546875" customWidth="1"/>
    <col min="2568" max="2568" width="3.42578125" customWidth="1"/>
    <col min="2569" max="2570" width="10.7109375" customWidth="1"/>
    <col min="2571" max="2571" width="13.28515625" customWidth="1"/>
    <col min="2817" max="2818" width="1.85546875" customWidth="1"/>
    <col min="2819" max="2819" width="1.5703125" customWidth="1"/>
    <col min="2820" max="2820" width="2.28515625" customWidth="1"/>
    <col min="2821" max="2821" width="2" customWidth="1"/>
    <col min="2822" max="2822" width="2.42578125" customWidth="1"/>
    <col min="2823" max="2823" width="35.85546875" customWidth="1"/>
    <col min="2824" max="2824" width="3.42578125" customWidth="1"/>
    <col min="2825" max="2826" width="10.7109375" customWidth="1"/>
    <col min="2827" max="2827" width="13.28515625" customWidth="1"/>
    <col min="3073" max="3074" width="1.85546875" customWidth="1"/>
    <col min="3075" max="3075" width="1.5703125" customWidth="1"/>
    <col min="3076" max="3076" width="2.28515625" customWidth="1"/>
    <col min="3077" max="3077" width="2" customWidth="1"/>
    <col min="3078" max="3078" width="2.42578125" customWidth="1"/>
    <col min="3079" max="3079" width="35.85546875" customWidth="1"/>
    <col min="3080" max="3080" width="3.42578125" customWidth="1"/>
    <col min="3081" max="3082" width="10.7109375" customWidth="1"/>
    <col min="3083" max="3083" width="13.28515625" customWidth="1"/>
    <col min="3329" max="3330" width="1.85546875" customWidth="1"/>
    <col min="3331" max="3331" width="1.5703125" customWidth="1"/>
    <col min="3332" max="3332" width="2.28515625" customWidth="1"/>
    <col min="3333" max="3333" width="2" customWidth="1"/>
    <col min="3334" max="3334" width="2.42578125" customWidth="1"/>
    <col min="3335" max="3335" width="35.85546875" customWidth="1"/>
    <col min="3336" max="3336" width="3.42578125" customWidth="1"/>
    <col min="3337" max="3338" width="10.7109375" customWidth="1"/>
    <col min="3339" max="3339" width="13.28515625" customWidth="1"/>
    <col min="3585" max="3586" width="1.85546875" customWidth="1"/>
    <col min="3587" max="3587" width="1.5703125" customWidth="1"/>
    <col min="3588" max="3588" width="2.28515625" customWidth="1"/>
    <col min="3589" max="3589" width="2" customWidth="1"/>
    <col min="3590" max="3590" width="2.42578125" customWidth="1"/>
    <col min="3591" max="3591" width="35.85546875" customWidth="1"/>
    <col min="3592" max="3592" width="3.42578125" customWidth="1"/>
    <col min="3593" max="3594" width="10.7109375" customWidth="1"/>
    <col min="3595" max="3595" width="13.28515625" customWidth="1"/>
    <col min="3841" max="3842" width="1.85546875" customWidth="1"/>
    <col min="3843" max="3843" width="1.5703125" customWidth="1"/>
    <col min="3844" max="3844" width="2.28515625" customWidth="1"/>
    <col min="3845" max="3845" width="2" customWidth="1"/>
    <col min="3846" max="3846" width="2.42578125" customWidth="1"/>
    <col min="3847" max="3847" width="35.85546875" customWidth="1"/>
    <col min="3848" max="3848" width="3.42578125" customWidth="1"/>
    <col min="3849" max="3850" width="10.7109375" customWidth="1"/>
    <col min="3851" max="3851" width="13.28515625" customWidth="1"/>
    <col min="4097" max="4098" width="1.85546875" customWidth="1"/>
    <col min="4099" max="4099" width="1.5703125" customWidth="1"/>
    <col min="4100" max="4100" width="2.28515625" customWidth="1"/>
    <col min="4101" max="4101" width="2" customWidth="1"/>
    <col min="4102" max="4102" width="2.42578125" customWidth="1"/>
    <col min="4103" max="4103" width="35.85546875" customWidth="1"/>
    <col min="4104" max="4104" width="3.42578125" customWidth="1"/>
    <col min="4105" max="4106" width="10.7109375" customWidth="1"/>
    <col min="4107" max="4107" width="13.28515625" customWidth="1"/>
    <col min="4353" max="4354" width="1.85546875" customWidth="1"/>
    <col min="4355" max="4355" width="1.5703125" customWidth="1"/>
    <col min="4356" max="4356" width="2.28515625" customWidth="1"/>
    <col min="4357" max="4357" width="2" customWidth="1"/>
    <col min="4358" max="4358" width="2.42578125" customWidth="1"/>
    <col min="4359" max="4359" width="35.85546875" customWidth="1"/>
    <col min="4360" max="4360" width="3.42578125" customWidth="1"/>
    <col min="4361" max="4362" width="10.7109375" customWidth="1"/>
    <col min="4363" max="4363" width="13.28515625" customWidth="1"/>
    <col min="4609" max="4610" width="1.85546875" customWidth="1"/>
    <col min="4611" max="4611" width="1.5703125" customWidth="1"/>
    <col min="4612" max="4612" width="2.28515625" customWidth="1"/>
    <col min="4613" max="4613" width="2" customWidth="1"/>
    <col min="4614" max="4614" width="2.42578125" customWidth="1"/>
    <col min="4615" max="4615" width="35.85546875" customWidth="1"/>
    <col min="4616" max="4616" width="3.42578125" customWidth="1"/>
    <col min="4617" max="4618" width="10.7109375" customWidth="1"/>
    <col min="4619" max="4619" width="13.28515625" customWidth="1"/>
    <col min="4865" max="4866" width="1.85546875" customWidth="1"/>
    <col min="4867" max="4867" width="1.5703125" customWidth="1"/>
    <col min="4868" max="4868" width="2.28515625" customWidth="1"/>
    <col min="4869" max="4869" width="2" customWidth="1"/>
    <col min="4870" max="4870" width="2.42578125" customWidth="1"/>
    <col min="4871" max="4871" width="35.85546875" customWidth="1"/>
    <col min="4872" max="4872" width="3.42578125" customWidth="1"/>
    <col min="4873" max="4874" width="10.7109375" customWidth="1"/>
    <col min="4875" max="4875" width="13.28515625" customWidth="1"/>
    <col min="5121" max="5122" width="1.85546875" customWidth="1"/>
    <col min="5123" max="5123" width="1.5703125" customWidth="1"/>
    <col min="5124" max="5124" width="2.28515625" customWidth="1"/>
    <col min="5125" max="5125" width="2" customWidth="1"/>
    <col min="5126" max="5126" width="2.42578125" customWidth="1"/>
    <col min="5127" max="5127" width="35.85546875" customWidth="1"/>
    <col min="5128" max="5128" width="3.42578125" customWidth="1"/>
    <col min="5129" max="5130" width="10.7109375" customWidth="1"/>
    <col min="5131" max="5131" width="13.28515625" customWidth="1"/>
    <col min="5377" max="5378" width="1.85546875" customWidth="1"/>
    <col min="5379" max="5379" width="1.5703125" customWidth="1"/>
    <col min="5380" max="5380" width="2.28515625" customWidth="1"/>
    <col min="5381" max="5381" width="2" customWidth="1"/>
    <col min="5382" max="5382" width="2.42578125" customWidth="1"/>
    <col min="5383" max="5383" width="35.85546875" customWidth="1"/>
    <col min="5384" max="5384" width="3.42578125" customWidth="1"/>
    <col min="5385" max="5386" width="10.7109375" customWidth="1"/>
    <col min="5387" max="5387" width="13.28515625" customWidth="1"/>
    <col min="5633" max="5634" width="1.85546875" customWidth="1"/>
    <col min="5635" max="5635" width="1.5703125" customWidth="1"/>
    <col min="5636" max="5636" width="2.28515625" customWidth="1"/>
    <col min="5637" max="5637" width="2" customWidth="1"/>
    <col min="5638" max="5638" width="2.42578125" customWidth="1"/>
    <col min="5639" max="5639" width="35.85546875" customWidth="1"/>
    <col min="5640" max="5640" width="3.42578125" customWidth="1"/>
    <col min="5641" max="5642" width="10.7109375" customWidth="1"/>
    <col min="5643" max="5643" width="13.28515625" customWidth="1"/>
    <col min="5889" max="5890" width="1.85546875" customWidth="1"/>
    <col min="5891" max="5891" width="1.5703125" customWidth="1"/>
    <col min="5892" max="5892" width="2.28515625" customWidth="1"/>
    <col min="5893" max="5893" width="2" customWidth="1"/>
    <col min="5894" max="5894" width="2.42578125" customWidth="1"/>
    <col min="5895" max="5895" width="35.85546875" customWidth="1"/>
    <col min="5896" max="5896" width="3.42578125" customWidth="1"/>
    <col min="5897" max="5898" width="10.7109375" customWidth="1"/>
    <col min="5899" max="5899" width="13.28515625" customWidth="1"/>
    <col min="6145" max="6146" width="1.85546875" customWidth="1"/>
    <col min="6147" max="6147" width="1.5703125" customWidth="1"/>
    <col min="6148" max="6148" width="2.28515625" customWidth="1"/>
    <col min="6149" max="6149" width="2" customWidth="1"/>
    <col min="6150" max="6150" width="2.42578125" customWidth="1"/>
    <col min="6151" max="6151" width="35.85546875" customWidth="1"/>
    <col min="6152" max="6152" width="3.42578125" customWidth="1"/>
    <col min="6153" max="6154" width="10.7109375" customWidth="1"/>
    <col min="6155" max="6155" width="13.28515625" customWidth="1"/>
    <col min="6401" max="6402" width="1.85546875" customWidth="1"/>
    <col min="6403" max="6403" width="1.5703125" customWidth="1"/>
    <col min="6404" max="6404" width="2.28515625" customWidth="1"/>
    <col min="6405" max="6405" width="2" customWidth="1"/>
    <col min="6406" max="6406" width="2.42578125" customWidth="1"/>
    <col min="6407" max="6407" width="35.85546875" customWidth="1"/>
    <col min="6408" max="6408" width="3.42578125" customWidth="1"/>
    <col min="6409" max="6410" width="10.7109375" customWidth="1"/>
    <col min="6411" max="6411" width="13.28515625" customWidth="1"/>
    <col min="6657" max="6658" width="1.85546875" customWidth="1"/>
    <col min="6659" max="6659" width="1.5703125" customWidth="1"/>
    <col min="6660" max="6660" width="2.28515625" customWidth="1"/>
    <col min="6661" max="6661" width="2" customWidth="1"/>
    <col min="6662" max="6662" width="2.42578125" customWidth="1"/>
    <col min="6663" max="6663" width="35.85546875" customWidth="1"/>
    <col min="6664" max="6664" width="3.42578125" customWidth="1"/>
    <col min="6665" max="6666" width="10.7109375" customWidth="1"/>
    <col min="6667" max="6667" width="13.28515625" customWidth="1"/>
    <col min="6913" max="6914" width="1.85546875" customWidth="1"/>
    <col min="6915" max="6915" width="1.5703125" customWidth="1"/>
    <col min="6916" max="6916" width="2.28515625" customWidth="1"/>
    <col min="6917" max="6917" width="2" customWidth="1"/>
    <col min="6918" max="6918" width="2.42578125" customWidth="1"/>
    <col min="6919" max="6919" width="35.85546875" customWidth="1"/>
    <col min="6920" max="6920" width="3.42578125" customWidth="1"/>
    <col min="6921" max="6922" width="10.7109375" customWidth="1"/>
    <col min="6923" max="6923" width="13.28515625" customWidth="1"/>
    <col min="7169" max="7170" width="1.85546875" customWidth="1"/>
    <col min="7171" max="7171" width="1.5703125" customWidth="1"/>
    <col min="7172" max="7172" width="2.28515625" customWidth="1"/>
    <col min="7173" max="7173" width="2" customWidth="1"/>
    <col min="7174" max="7174" width="2.42578125" customWidth="1"/>
    <col min="7175" max="7175" width="35.85546875" customWidth="1"/>
    <col min="7176" max="7176" width="3.42578125" customWidth="1"/>
    <col min="7177" max="7178" width="10.7109375" customWidth="1"/>
    <col min="7179" max="7179" width="13.28515625" customWidth="1"/>
    <col min="7425" max="7426" width="1.85546875" customWidth="1"/>
    <col min="7427" max="7427" width="1.5703125" customWidth="1"/>
    <col min="7428" max="7428" width="2.28515625" customWidth="1"/>
    <col min="7429" max="7429" width="2" customWidth="1"/>
    <col min="7430" max="7430" width="2.42578125" customWidth="1"/>
    <col min="7431" max="7431" width="35.85546875" customWidth="1"/>
    <col min="7432" max="7432" width="3.42578125" customWidth="1"/>
    <col min="7433" max="7434" width="10.7109375" customWidth="1"/>
    <col min="7435" max="7435" width="13.28515625" customWidth="1"/>
    <col min="7681" max="7682" width="1.85546875" customWidth="1"/>
    <col min="7683" max="7683" width="1.5703125" customWidth="1"/>
    <col min="7684" max="7684" width="2.28515625" customWidth="1"/>
    <col min="7685" max="7685" width="2" customWidth="1"/>
    <col min="7686" max="7686" width="2.42578125" customWidth="1"/>
    <col min="7687" max="7687" width="35.85546875" customWidth="1"/>
    <col min="7688" max="7688" width="3.42578125" customWidth="1"/>
    <col min="7689" max="7690" width="10.7109375" customWidth="1"/>
    <col min="7691" max="7691" width="13.28515625" customWidth="1"/>
    <col min="7937" max="7938" width="1.85546875" customWidth="1"/>
    <col min="7939" max="7939" width="1.5703125" customWidth="1"/>
    <col min="7940" max="7940" width="2.28515625" customWidth="1"/>
    <col min="7941" max="7941" width="2" customWidth="1"/>
    <col min="7942" max="7942" width="2.42578125" customWidth="1"/>
    <col min="7943" max="7943" width="35.85546875" customWidth="1"/>
    <col min="7944" max="7944" width="3.42578125" customWidth="1"/>
    <col min="7945" max="7946" width="10.7109375" customWidth="1"/>
    <col min="7947" max="7947" width="13.28515625" customWidth="1"/>
    <col min="8193" max="8194" width="1.85546875" customWidth="1"/>
    <col min="8195" max="8195" width="1.5703125" customWidth="1"/>
    <col min="8196" max="8196" width="2.28515625" customWidth="1"/>
    <col min="8197" max="8197" width="2" customWidth="1"/>
    <col min="8198" max="8198" width="2.42578125" customWidth="1"/>
    <col min="8199" max="8199" width="35.85546875" customWidth="1"/>
    <col min="8200" max="8200" width="3.42578125" customWidth="1"/>
    <col min="8201" max="8202" width="10.7109375" customWidth="1"/>
    <col min="8203" max="8203" width="13.28515625" customWidth="1"/>
    <col min="8449" max="8450" width="1.85546875" customWidth="1"/>
    <col min="8451" max="8451" width="1.5703125" customWidth="1"/>
    <col min="8452" max="8452" width="2.28515625" customWidth="1"/>
    <col min="8453" max="8453" width="2" customWidth="1"/>
    <col min="8454" max="8454" width="2.42578125" customWidth="1"/>
    <col min="8455" max="8455" width="35.85546875" customWidth="1"/>
    <col min="8456" max="8456" width="3.42578125" customWidth="1"/>
    <col min="8457" max="8458" width="10.7109375" customWidth="1"/>
    <col min="8459" max="8459" width="13.28515625" customWidth="1"/>
    <col min="8705" max="8706" width="1.85546875" customWidth="1"/>
    <col min="8707" max="8707" width="1.5703125" customWidth="1"/>
    <col min="8708" max="8708" width="2.28515625" customWidth="1"/>
    <col min="8709" max="8709" width="2" customWidth="1"/>
    <col min="8710" max="8710" width="2.42578125" customWidth="1"/>
    <col min="8711" max="8711" width="35.85546875" customWidth="1"/>
    <col min="8712" max="8712" width="3.42578125" customWidth="1"/>
    <col min="8713" max="8714" width="10.7109375" customWidth="1"/>
    <col min="8715" max="8715" width="13.28515625" customWidth="1"/>
    <col min="8961" max="8962" width="1.85546875" customWidth="1"/>
    <col min="8963" max="8963" width="1.5703125" customWidth="1"/>
    <col min="8964" max="8964" width="2.28515625" customWidth="1"/>
    <col min="8965" max="8965" width="2" customWidth="1"/>
    <col min="8966" max="8966" width="2.42578125" customWidth="1"/>
    <col min="8967" max="8967" width="35.85546875" customWidth="1"/>
    <col min="8968" max="8968" width="3.42578125" customWidth="1"/>
    <col min="8969" max="8970" width="10.7109375" customWidth="1"/>
    <col min="8971" max="8971" width="13.28515625" customWidth="1"/>
    <col min="9217" max="9218" width="1.85546875" customWidth="1"/>
    <col min="9219" max="9219" width="1.5703125" customWidth="1"/>
    <col min="9220" max="9220" width="2.28515625" customWidth="1"/>
    <col min="9221" max="9221" width="2" customWidth="1"/>
    <col min="9222" max="9222" width="2.42578125" customWidth="1"/>
    <col min="9223" max="9223" width="35.85546875" customWidth="1"/>
    <col min="9224" max="9224" width="3.42578125" customWidth="1"/>
    <col min="9225" max="9226" width="10.7109375" customWidth="1"/>
    <col min="9227" max="9227" width="13.28515625" customWidth="1"/>
    <col min="9473" max="9474" width="1.85546875" customWidth="1"/>
    <col min="9475" max="9475" width="1.5703125" customWidth="1"/>
    <col min="9476" max="9476" width="2.28515625" customWidth="1"/>
    <col min="9477" max="9477" width="2" customWidth="1"/>
    <col min="9478" max="9478" width="2.42578125" customWidth="1"/>
    <col min="9479" max="9479" width="35.85546875" customWidth="1"/>
    <col min="9480" max="9480" width="3.42578125" customWidth="1"/>
    <col min="9481" max="9482" width="10.7109375" customWidth="1"/>
    <col min="9483" max="9483" width="13.28515625" customWidth="1"/>
    <col min="9729" max="9730" width="1.85546875" customWidth="1"/>
    <col min="9731" max="9731" width="1.5703125" customWidth="1"/>
    <col min="9732" max="9732" width="2.28515625" customWidth="1"/>
    <col min="9733" max="9733" width="2" customWidth="1"/>
    <col min="9734" max="9734" width="2.42578125" customWidth="1"/>
    <col min="9735" max="9735" width="35.85546875" customWidth="1"/>
    <col min="9736" max="9736" width="3.42578125" customWidth="1"/>
    <col min="9737" max="9738" width="10.7109375" customWidth="1"/>
    <col min="9739" max="9739" width="13.28515625" customWidth="1"/>
    <col min="9985" max="9986" width="1.85546875" customWidth="1"/>
    <col min="9987" max="9987" width="1.5703125" customWidth="1"/>
    <col min="9988" max="9988" width="2.28515625" customWidth="1"/>
    <col min="9989" max="9989" width="2" customWidth="1"/>
    <col min="9990" max="9990" width="2.42578125" customWidth="1"/>
    <col min="9991" max="9991" width="35.85546875" customWidth="1"/>
    <col min="9992" max="9992" width="3.42578125" customWidth="1"/>
    <col min="9993" max="9994" width="10.7109375" customWidth="1"/>
    <col min="9995" max="9995" width="13.28515625" customWidth="1"/>
    <col min="10241" max="10242" width="1.85546875" customWidth="1"/>
    <col min="10243" max="10243" width="1.5703125" customWidth="1"/>
    <col min="10244" max="10244" width="2.28515625" customWidth="1"/>
    <col min="10245" max="10245" width="2" customWidth="1"/>
    <col min="10246" max="10246" width="2.42578125" customWidth="1"/>
    <col min="10247" max="10247" width="35.85546875" customWidth="1"/>
    <col min="10248" max="10248" width="3.42578125" customWidth="1"/>
    <col min="10249" max="10250" width="10.7109375" customWidth="1"/>
    <col min="10251" max="10251" width="13.28515625" customWidth="1"/>
    <col min="10497" max="10498" width="1.85546875" customWidth="1"/>
    <col min="10499" max="10499" width="1.5703125" customWidth="1"/>
    <col min="10500" max="10500" width="2.28515625" customWidth="1"/>
    <col min="10501" max="10501" width="2" customWidth="1"/>
    <col min="10502" max="10502" width="2.42578125" customWidth="1"/>
    <col min="10503" max="10503" width="35.85546875" customWidth="1"/>
    <col min="10504" max="10504" width="3.42578125" customWidth="1"/>
    <col min="10505" max="10506" width="10.7109375" customWidth="1"/>
    <col min="10507" max="10507" width="13.28515625" customWidth="1"/>
    <col min="10753" max="10754" width="1.85546875" customWidth="1"/>
    <col min="10755" max="10755" width="1.5703125" customWidth="1"/>
    <col min="10756" max="10756" width="2.28515625" customWidth="1"/>
    <col min="10757" max="10757" width="2" customWidth="1"/>
    <col min="10758" max="10758" width="2.42578125" customWidth="1"/>
    <col min="10759" max="10759" width="35.85546875" customWidth="1"/>
    <col min="10760" max="10760" width="3.42578125" customWidth="1"/>
    <col min="10761" max="10762" width="10.7109375" customWidth="1"/>
    <col min="10763" max="10763" width="13.28515625" customWidth="1"/>
    <col min="11009" max="11010" width="1.85546875" customWidth="1"/>
    <col min="11011" max="11011" width="1.5703125" customWidth="1"/>
    <col min="11012" max="11012" width="2.28515625" customWidth="1"/>
    <col min="11013" max="11013" width="2" customWidth="1"/>
    <col min="11014" max="11014" width="2.42578125" customWidth="1"/>
    <col min="11015" max="11015" width="35.85546875" customWidth="1"/>
    <col min="11016" max="11016" width="3.42578125" customWidth="1"/>
    <col min="11017" max="11018" width="10.7109375" customWidth="1"/>
    <col min="11019" max="11019" width="13.28515625" customWidth="1"/>
    <col min="11265" max="11266" width="1.85546875" customWidth="1"/>
    <col min="11267" max="11267" width="1.5703125" customWidth="1"/>
    <col min="11268" max="11268" width="2.28515625" customWidth="1"/>
    <col min="11269" max="11269" width="2" customWidth="1"/>
    <col min="11270" max="11270" width="2.42578125" customWidth="1"/>
    <col min="11271" max="11271" width="35.85546875" customWidth="1"/>
    <col min="11272" max="11272" width="3.42578125" customWidth="1"/>
    <col min="11273" max="11274" width="10.7109375" customWidth="1"/>
    <col min="11275" max="11275" width="13.28515625" customWidth="1"/>
    <col min="11521" max="11522" width="1.85546875" customWidth="1"/>
    <col min="11523" max="11523" width="1.5703125" customWidth="1"/>
    <col min="11524" max="11524" width="2.28515625" customWidth="1"/>
    <col min="11525" max="11525" width="2" customWidth="1"/>
    <col min="11526" max="11526" width="2.42578125" customWidth="1"/>
    <col min="11527" max="11527" width="35.85546875" customWidth="1"/>
    <col min="11528" max="11528" width="3.42578125" customWidth="1"/>
    <col min="11529" max="11530" width="10.7109375" customWidth="1"/>
    <col min="11531" max="11531" width="13.28515625" customWidth="1"/>
    <col min="11777" max="11778" width="1.85546875" customWidth="1"/>
    <col min="11779" max="11779" width="1.5703125" customWidth="1"/>
    <col min="11780" max="11780" width="2.28515625" customWidth="1"/>
    <col min="11781" max="11781" width="2" customWidth="1"/>
    <col min="11782" max="11782" width="2.42578125" customWidth="1"/>
    <col min="11783" max="11783" width="35.85546875" customWidth="1"/>
    <col min="11784" max="11784" width="3.42578125" customWidth="1"/>
    <col min="11785" max="11786" width="10.7109375" customWidth="1"/>
    <col min="11787" max="11787" width="13.28515625" customWidth="1"/>
    <col min="12033" max="12034" width="1.85546875" customWidth="1"/>
    <col min="12035" max="12035" width="1.5703125" customWidth="1"/>
    <col min="12036" max="12036" width="2.28515625" customWidth="1"/>
    <col min="12037" max="12037" width="2" customWidth="1"/>
    <col min="12038" max="12038" width="2.42578125" customWidth="1"/>
    <col min="12039" max="12039" width="35.85546875" customWidth="1"/>
    <col min="12040" max="12040" width="3.42578125" customWidth="1"/>
    <col min="12041" max="12042" width="10.7109375" customWidth="1"/>
    <col min="12043" max="12043" width="13.28515625" customWidth="1"/>
    <col min="12289" max="12290" width="1.85546875" customWidth="1"/>
    <col min="12291" max="12291" width="1.5703125" customWidth="1"/>
    <col min="12292" max="12292" width="2.28515625" customWidth="1"/>
    <col min="12293" max="12293" width="2" customWidth="1"/>
    <col min="12294" max="12294" width="2.42578125" customWidth="1"/>
    <col min="12295" max="12295" width="35.85546875" customWidth="1"/>
    <col min="12296" max="12296" width="3.42578125" customWidth="1"/>
    <col min="12297" max="12298" width="10.7109375" customWidth="1"/>
    <col min="12299" max="12299" width="13.28515625" customWidth="1"/>
    <col min="12545" max="12546" width="1.85546875" customWidth="1"/>
    <col min="12547" max="12547" width="1.5703125" customWidth="1"/>
    <col min="12548" max="12548" width="2.28515625" customWidth="1"/>
    <col min="12549" max="12549" width="2" customWidth="1"/>
    <col min="12550" max="12550" width="2.42578125" customWidth="1"/>
    <col min="12551" max="12551" width="35.85546875" customWidth="1"/>
    <col min="12552" max="12552" width="3.42578125" customWidth="1"/>
    <col min="12553" max="12554" width="10.7109375" customWidth="1"/>
    <col min="12555" max="12555" width="13.28515625" customWidth="1"/>
    <col min="12801" max="12802" width="1.85546875" customWidth="1"/>
    <col min="12803" max="12803" width="1.5703125" customWidth="1"/>
    <col min="12804" max="12804" width="2.28515625" customWidth="1"/>
    <col min="12805" max="12805" width="2" customWidth="1"/>
    <col min="12806" max="12806" width="2.42578125" customWidth="1"/>
    <col min="12807" max="12807" width="35.85546875" customWidth="1"/>
    <col min="12808" max="12808" width="3.42578125" customWidth="1"/>
    <col min="12809" max="12810" width="10.7109375" customWidth="1"/>
    <col min="12811" max="12811" width="13.28515625" customWidth="1"/>
    <col min="13057" max="13058" width="1.85546875" customWidth="1"/>
    <col min="13059" max="13059" width="1.5703125" customWidth="1"/>
    <col min="13060" max="13060" width="2.28515625" customWidth="1"/>
    <col min="13061" max="13061" width="2" customWidth="1"/>
    <col min="13062" max="13062" width="2.42578125" customWidth="1"/>
    <col min="13063" max="13063" width="35.85546875" customWidth="1"/>
    <col min="13064" max="13064" width="3.42578125" customWidth="1"/>
    <col min="13065" max="13066" width="10.7109375" customWidth="1"/>
    <col min="13067" max="13067" width="13.28515625" customWidth="1"/>
    <col min="13313" max="13314" width="1.85546875" customWidth="1"/>
    <col min="13315" max="13315" width="1.5703125" customWidth="1"/>
    <col min="13316" max="13316" width="2.28515625" customWidth="1"/>
    <col min="13317" max="13317" width="2" customWidth="1"/>
    <col min="13318" max="13318" width="2.42578125" customWidth="1"/>
    <col min="13319" max="13319" width="35.85546875" customWidth="1"/>
    <col min="13320" max="13320" width="3.42578125" customWidth="1"/>
    <col min="13321" max="13322" width="10.7109375" customWidth="1"/>
    <col min="13323" max="13323" width="13.28515625" customWidth="1"/>
    <col min="13569" max="13570" width="1.85546875" customWidth="1"/>
    <col min="13571" max="13571" width="1.5703125" customWidth="1"/>
    <col min="13572" max="13572" width="2.28515625" customWidth="1"/>
    <col min="13573" max="13573" width="2" customWidth="1"/>
    <col min="13574" max="13574" width="2.42578125" customWidth="1"/>
    <col min="13575" max="13575" width="35.85546875" customWidth="1"/>
    <col min="13576" max="13576" width="3.42578125" customWidth="1"/>
    <col min="13577" max="13578" width="10.7109375" customWidth="1"/>
    <col min="13579" max="13579" width="13.28515625" customWidth="1"/>
    <col min="13825" max="13826" width="1.85546875" customWidth="1"/>
    <col min="13827" max="13827" width="1.5703125" customWidth="1"/>
    <col min="13828" max="13828" width="2.28515625" customWidth="1"/>
    <col min="13829" max="13829" width="2" customWidth="1"/>
    <col min="13830" max="13830" width="2.42578125" customWidth="1"/>
    <col min="13831" max="13831" width="35.85546875" customWidth="1"/>
    <col min="13832" max="13832" width="3.42578125" customWidth="1"/>
    <col min="13833" max="13834" width="10.7109375" customWidth="1"/>
    <col min="13835" max="13835" width="13.28515625" customWidth="1"/>
    <col min="14081" max="14082" width="1.85546875" customWidth="1"/>
    <col min="14083" max="14083" width="1.5703125" customWidth="1"/>
    <col min="14084" max="14084" width="2.28515625" customWidth="1"/>
    <col min="14085" max="14085" width="2" customWidth="1"/>
    <col min="14086" max="14086" width="2.42578125" customWidth="1"/>
    <col min="14087" max="14087" width="35.85546875" customWidth="1"/>
    <col min="14088" max="14088" width="3.42578125" customWidth="1"/>
    <col min="14089" max="14090" width="10.7109375" customWidth="1"/>
    <col min="14091" max="14091" width="13.28515625" customWidth="1"/>
    <col min="14337" max="14338" width="1.85546875" customWidth="1"/>
    <col min="14339" max="14339" width="1.5703125" customWidth="1"/>
    <col min="14340" max="14340" width="2.28515625" customWidth="1"/>
    <col min="14341" max="14341" width="2" customWidth="1"/>
    <col min="14342" max="14342" width="2.42578125" customWidth="1"/>
    <col min="14343" max="14343" width="35.85546875" customWidth="1"/>
    <col min="14344" max="14344" width="3.42578125" customWidth="1"/>
    <col min="14345" max="14346" width="10.7109375" customWidth="1"/>
    <col min="14347" max="14347" width="13.28515625" customWidth="1"/>
    <col min="14593" max="14594" width="1.85546875" customWidth="1"/>
    <col min="14595" max="14595" width="1.5703125" customWidth="1"/>
    <col min="14596" max="14596" width="2.28515625" customWidth="1"/>
    <col min="14597" max="14597" width="2" customWidth="1"/>
    <col min="14598" max="14598" width="2.42578125" customWidth="1"/>
    <col min="14599" max="14599" width="35.85546875" customWidth="1"/>
    <col min="14600" max="14600" width="3.42578125" customWidth="1"/>
    <col min="14601" max="14602" width="10.7109375" customWidth="1"/>
    <col min="14603" max="14603" width="13.28515625" customWidth="1"/>
    <col min="14849" max="14850" width="1.85546875" customWidth="1"/>
    <col min="14851" max="14851" width="1.5703125" customWidth="1"/>
    <col min="14852" max="14852" width="2.28515625" customWidth="1"/>
    <col min="14853" max="14853" width="2" customWidth="1"/>
    <col min="14854" max="14854" width="2.42578125" customWidth="1"/>
    <col min="14855" max="14855" width="35.85546875" customWidth="1"/>
    <col min="14856" max="14856" width="3.42578125" customWidth="1"/>
    <col min="14857" max="14858" width="10.7109375" customWidth="1"/>
    <col min="14859" max="14859" width="13.28515625" customWidth="1"/>
    <col min="15105" max="15106" width="1.85546875" customWidth="1"/>
    <col min="15107" max="15107" width="1.5703125" customWidth="1"/>
    <col min="15108" max="15108" width="2.28515625" customWidth="1"/>
    <col min="15109" max="15109" width="2" customWidth="1"/>
    <col min="15110" max="15110" width="2.42578125" customWidth="1"/>
    <col min="15111" max="15111" width="35.85546875" customWidth="1"/>
    <col min="15112" max="15112" width="3.42578125" customWidth="1"/>
    <col min="15113" max="15114" width="10.7109375" customWidth="1"/>
    <col min="15115" max="15115" width="13.28515625" customWidth="1"/>
    <col min="15361" max="15362" width="1.85546875" customWidth="1"/>
    <col min="15363" max="15363" width="1.5703125" customWidth="1"/>
    <col min="15364" max="15364" width="2.28515625" customWidth="1"/>
    <col min="15365" max="15365" width="2" customWidth="1"/>
    <col min="15366" max="15366" width="2.42578125" customWidth="1"/>
    <col min="15367" max="15367" width="35.85546875" customWidth="1"/>
    <col min="15368" max="15368" width="3.42578125" customWidth="1"/>
    <col min="15369" max="15370" width="10.7109375" customWidth="1"/>
    <col min="15371" max="15371" width="13.28515625" customWidth="1"/>
    <col min="15617" max="15618" width="1.85546875" customWidth="1"/>
    <col min="15619" max="15619" width="1.5703125" customWidth="1"/>
    <col min="15620" max="15620" width="2.28515625" customWidth="1"/>
    <col min="15621" max="15621" width="2" customWidth="1"/>
    <col min="15622" max="15622" width="2.42578125" customWidth="1"/>
    <col min="15623" max="15623" width="35.85546875" customWidth="1"/>
    <col min="15624" max="15624" width="3.42578125" customWidth="1"/>
    <col min="15625" max="15626" width="10.7109375" customWidth="1"/>
    <col min="15627" max="15627" width="13.28515625" customWidth="1"/>
    <col min="15873" max="15874" width="1.85546875" customWidth="1"/>
    <col min="15875" max="15875" width="1.5703125" customWidth="1"/>
    <col min="15876" max="15876" width="2.28515625" customWidth="1"/>
    <col min="15877" max="15877" width="2" customWidth="1"/>
    <col min="15878" max="15878" width="2.42578125" customWidth="1"/>
    <col min="15879" max="15879" width="35.85546875" customWidth="1"/>
    <col min="15880" max="15880" width="3.42578125" customWidth="1"/>
    <col min="15881" max="15882" width="10.7109375" customWidth="1"/>
    <col min="15883" max="15883" width="13.28515625" customWidth="1"/>
    <col min="16129" max="16130" width="1.85546875" customWidth="1"/>
    <col min="16131" max="16131" width="1.5703125" customWidth="1"/>
    <col min="16132" max="16132" width="2.28515625" customWidth="1"/>
    <col min="16133" max="16133" width="2" customWidth="1"/>
    <col min="16134" max="16134" width="2.42578125" customWidth="1"/>
    <col min="16135" max="16135" width="35.85546875" customWidth="1"/>
    <col min="16136" max="16136" width="3.42578125" customWidth="1"/>
    <col min="16137" max="16138" width="10.7109375" customWidth="1"/>
    <col min="16139" max="16139" width="13.28515625" customWidth="1"/>
  </cols>
  <sheetData>
    <row r="1" spans="1:11">
      <c r="A1" s="266"/>
      <c r="B1" s="266"/>
      <c r="C1" s="266"/>
      <c r="D1" s="266"/>
      <c r="E1" s="266"/>
      <c r="F1" s="266"/>
      <c r="G1" s="266"/>
      <c r="H1" s="267" t="s">
        <v>338</v>
      </c>
      <c r="I1" s="262"/>
      <c r="J1" s="265"/>
      <c r="K1" s="266"/>
    </row>
    <row r="2" spans="1:11">
      <c r="A2" s="266"/>
      <c r="B2" s="266"/>
      <c r="C2" s="266"/>
      <c r="D2" s="266"/>
      <c r="E2" s="266"/>
      <c r="F2" s="266"/>
      <c r="G2" s="266"/>
      <c r="H2" s="267" t="s">
        <v>339</v>
      </c>
      <c r="I2" s="262"/>
      <c r="J2" s="265"/>
      <c r="K2" s="266"/>
    </row>
    <row r="3" spans="1:11" ht="15" customHeight="1">
      <c r="A3" s="266"/>
      <c r="B3" s="266"/>
      <c r="C3" s="266"/>
      <c r="D3" s="266"/>
      <c r="E3" s="266"/>
      <c r="F3" s="266"/>
      <c r="G3" s="266"/>
      <c r="H3" s="267" t="s">
        <v>340</v>
      </c>
      <c r="I3" s="262"/>
      <c r="J3" s="268"/>
      <c r="K3" s="266"/>
    </row>
    <row r="4" spans="1:11" ht="6" customHeight="1">
      <c r="A4" s="266"/>
      <c r="B4" s="266"/>
      <c r="C4" s="266"/>
      <c r="D4" s="266"/>
      <c r="E4" s="266"/>
      <c r="F4" s="266"/>
      <c r="G4" s="266"/>
      <c r="I4" s="265"/>
      <c r="J4" s="268"/>
      <c r="K4" s="266"/>
    </row>
    <row r="5" spans="1:11">
      <c r="A5" s="370" t="s">
        <v>341</v>
      </c>
      <c r="B5" s="370"/>
      <c r="C5" s="370"/>
      <c r="D5" s="370"/>
      <c r="E5" s="370"/>
      <c r="F5" s="370"/>
      <c r="G5" s="370"/>
      <c r="H5" s="370"/>
      <c r="I5" s="370"/>
      <c r="J5" s="370"/>
      <c r="K5" s="370"/>
    </row>
    <row r="6" spans="1:11" ht="30" customHeight="1">
      <c r="A6" s="365" t="s">
        <v>1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</row>
    <row r="7" spans="1:11">
      <c r="A7" s="365" t="s">
        <v>2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</row>
    <row r="8" spans="1:11" ht="6.95" customHeight="1">
      <c r="A8" s="270"/>
      <c r="B8" s="270"/>
      <c r="C8" s="270"/>
      <c r="D8" s="270"/>
      <c r="E8" s="270"/>
      <c r="F8" s="264"/>
      <c r="G8" s="371"/>
      <c r="H8" s="371"/>
      <c r="I8" s="365"/>
      <c r="J8" s="365"/>
      <c r="K8" s="365"/>
    </row>
    <row r="9" spans="1:11" ht="15" customHeight="1">
      <c r="A9" s="372" t="s">
        <v>342</v>
      </c>
      <c r="B9" s="373"/>
      <c r="C9" s="373"/>
      <c r="D9" s="373"/>
      <c r="E9" s="373"/>
      <c r="F9" s="373"/>
      <c r="G9" s="373"/>
      <c r="H9" s="373"/>
      <c r="I9" s="373"/>
      <c r="J9" s="373"/>
      <c r="K9" s="373"/>
    </row>
    <row r="10" spans="1:11" ht="6.95" customHeight="1">
      <c r="A10" s="271"/>
      <c r="B10" s="272"/>
      <c r="C10" s="272"/>
      <c r="D10" s="272"/>
      <c r="E10" s="272"/>
      <c r="F10" s="272"/>
      <c r="G10" s="272"/>
      <c r="H10" s="272"/>
      <c r="I10" s="272"/>
      <c r="J10" s="272"/>
      <c r="K10" s="272"/>
    </row>
    <row r="11" spans="1:11">
      <c r="A11" s="369" t="s">
        <v>431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</row>
    <row r="12" spans="1:11">
      <c r="A12" s="365" t="s">
        <v>382</v>
      </c>
      <c r="B12" s="365"/>
      <c r="C12" s="365"/>
      <c r="D12" s="365"/>
      <c r="E12" s="365"/>
      <c r="F12" s="365"/>
      <c r="G12" s="365"/>
      <c r="H12" s="365"/>
      <c r="I12" s="365"/>
      <c r="J12" s="365"/>
      <c r="K12" s="365"/>
    </row>
    <row r="13" spans="1:11">
      <c r="A13" s="365" t="s">
        <v>4</v>
      </c>
      <c r="B13" s="365"/>
      <c r="C13" s="365"/>
      <c r="D13" s="365"/>
      <c r="E13" s="365"/>
      <c r="F13" s="365"/>
      <c r="G13" s="365"/>
      <c r="H13" s="365"/>
      <c r="I13" s="365"/>
      <c r="J13" s="365"/>
      <c r="K13" s="365"/>
    </row>
    <row r="14" spans="1:11" ht="11.1" customHeight="1">
      <c r="A14" s="271"/>
      <c r="B14" s="272"/>
      <c r="C14" s="272"/>
      <c r="D14" s="272"/>
      <c r="E14" s="272"/>
      <c r="F14" s="272"/>
      <c r="G14" s="264"/>
      <c r="H14" s="264"/>
      <c r="I14" s="264"/>
      <c r="J14" s="264"/>
      <c r="K14" s="264"/>
    </row>
    <row r="15" spans="1:11">
      <c r="A15" s="369" t="s">
        <v>5</v>
      </c>
      <c r="B15" s="365"/>
      <c r="C15" s="365"/>
      <c r="D15" s="365"/>
      <c r="E15" s="365"/>
      <c r="F15" s="365"/>
      <c r="G15" s="365"/>
      <c r="H15" s="365"/>
      <c r="I15" s="365"/>
      <c r="J15" s="365"/>
      <c r="K15" s="365"/>
    </row>
    <row r="16" spans="1:11" ht="15" customHeight="1">
      <c r="A16" s="365" t="s">
        <v>432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</row>
    <row r="17" spans="1:11">
      <c r="A17" s="273"/>
      <c r="B17" s="264"/>
      <c r="C17" s="264"/>
      <c r="D17" s="264"/>
      <c r="E17" s="264"/>
      <c r="F17" s="264"/>
      <c r="G17" s="264" t="s">
        <v>343</v>
      </c>
      <c r="H17" s="264"/>
      <c r="I17" s="266"/>
      <c r="J17" s="266"/>
      <c r="K17" s="274"/>
    </row>
    <row r="18" spans="1:11" ht="9" customHeight="1">
      <c r="A18" s="365"/>
      <c r="B18" s="365"/>
      <c r="C18" s="365"/>
      <c r="D18" s="365"/>
      <c r="E18" s="365"/>
      <c r="F18" s="365"/>
      <c r="G18" s="365"/>
      <c r="H18" s="365"/>
      <c r="I18" s="365"/>
      <c r="J18" s="365"/>
      <c r="K18" s="365"/>
    </row>
    <row r="19" spans="1:11">
      <c r="A19" s="273"/>
      <c r="B19" s="264"/>
      <c r="C19" s="264"/>
      <c r="D19" s="264"/>
      <c r="E19" s="264"/>
      <c r="F19" s="264"/>
      <c r="G19" s="264"/>
      <c r="H19" s="264"/>
      <c r="I19" s="275"/>
      <c r="J19" s="276"/>
      <c r="K19" s="277" t="s">
        <v>8</v>
      </c>
    </row>
    <row r="20" spans="1:11">
      <c r="A20" s="273"/>
      <c r="B20" s="264"/>
      <c r="C20" s="264"/>
      <c r="D20" s="264"/>
      <c r="E20" s="264"/>
      <c r="F20" s="264"/>
      <c r="G20" s="264"/>
      <c r="H20" s="264"/>
      <c r="I20" s="278"/>
      <c r="J20" s="278" t="s">
        <v>344</v>
      </c>
      <c r="K20" s="279"/>
    </row>
    <row r="21" spans="1:11">
      <c r="A21" s="273"/>
      <c r="B21" s="264"/>
      <c r="C21" s="264"/>
      <c r="D21" s="264"/>
      <c r="E21" s="264"/>
      <c r="F21" s="264"/>
      <c r="G21" s="264"/>
      <c r="H21" s="264"/>
      <c r="I21" s="278"/>
      <c r="J21" s="278" t="s">
        <v>9</v>
      </c>
      <c r="K21" s="279"/>
    </row>
    <row r="22" spans="1:11">
      <c r="A22" s="273"/>
      <c r="B22" s="264"/>
      <c r="C22" s="264"/>
      <c r="D22" s="264"/>
      <c r="E22" s="264"/>
      <c r="F22" s="264"/>
      <c r="G22" s="264"/>
      <c r="H22" s="264"/>
      <c r="I22" s="280"/>
      <c r="J22" s="278" t="s">
        <v>10</v>
      </c>
      <c r="K22" s="279" t="s">
        <v>11</v>
      </c>
    </row>
    <row r="23" spans="1:11" ht="8.1" customHeight="1">
      <c r="A23" s="270"/>
      <c r="B23" s="270"/>
      <c r="C23" s="270"/>
      <c r="D23" s="270"/>
      <c r="E23" s="270"/>
      <c r="F23" s="270"/>
      <c r="G23" s="264"/>
      <c r="H23" s="264"/>
      <c r="I23" s="281"/>
      <c r="J23" s="281"/>
      <c r="K23" s="282"/>
    </row>
    <row r="24" spans="1:11">
      <c r="A24" s="270"/>
      <c r="B24" s="270"/>
      <c r="C24" s="270"/>
      <c r="D24" s="270"/>
      <c r="E24" s="270"/>
      <c r="F24" s="270"/>
      <c r="G24" s="283"/>
      <c r="H24" s="264"/>
      <c r="I24" s="281"/>
      <c r="J24" s="281"/>
      <c r="K24" s="280" t="s">
        <v>345</v>
      </c>
    </row>
    <row r="25" spans="1:11" ht="15" customHeight="1">
      <c r="A25" s="380" t="s">
        <v>17</v>
      </c>
      <c r="B25" s="383"/>
      <c r="C25" s="383"/>
      <c r="D25" s="383"/>
      <c r="E25" s="383"/>
      <c r="F25" s="383"/>
      <c r="G25" s="380" t="s">
        <v>18</v>
      </c>
      <c r="H25" s="380" t="s">
        <v>346</v>
      </c>
      <c r="I25" s="384" t="s">
        <v>347</v>
      </c>
      <c r="J25" s="385"/>
      <c r="K25" s="385"/>
    </row>
    <row r="26" spans="1:11">
      <c r="A26" s="383"/>
      <c r="B26" s="383"/>
      <c r="C26" s="383"/>
      <c r="D26" s="383"/>
      <c r="E26" s="383"/>
      <c r="F26" s="383"/>
      <c r="G26" s="380"/>
      <c r="H26" s="380"/>
      <c r="I26" s="386" t="s">
        <v>307</v>
      </c>
      <c r="J26" s="386"/>
      <c r="K26" s="387"/>
    </row>
    <row r="27" spans="1:11" ht="24.95" customHeight="1">
      <c r="A27" s="383"/>
      <c r="B27" s="383"/>
      <c r="C27" s="383"/>
      <c r="D27" s="383"/>
      <c r="E27" s="383"/>
      <c r="F27" s="383"/>
      <c r="G27" s="380"/>
      <c r="H27" s="380"/>
      <c r="I27" s="380" t="s">
        <v>348</v>
      </c>
      <c r="J27" s="380" t="s">
        <v>349</v>
      </c>
      <c r="K27" s="381"/>
    </row>
    <row r="28" spans="1:11" ht="36" customHeight="1">
      <c r="A28" s="383"/>
      <c r="B28" s="383"/>
      <c r="C28" s="383"/>
      <c r="D28" s="383"/>
      <c r="E28" s="383"/>
      <c r="F28" s="383"/>
      <c r="G28" s="380"/>
      <c r="H28" s="380"/>
      <c r="I28" s="380"/>
      <c r="J28" s="284" t="s">
        <v>350</v>
      </c>
      <c r="K28" s="284" t="s">
        <v>351</v>
      </c>
    </row>
    <row r="29" spans="1:11">
      <c r="A29" s="382">
        <v>1</v>
      </c>
      <c r="B29" s="382"/>
      <c r="C29" s="382"/>
      <c r="D29" s="382"/>
      <c r="E29" s="382"/>
      <c r="F29" s="382"/>
      <c r="G29" s="285">
        <v>2</v>
      </c>
      <c r="H29" s="285">
        <v>3</v>
      </c>
      <c r="I29" s="285">
        <v>4</v>
      </c>
      <c r="J29" s="285">
        <v>5</v>
      </c>
      <c r="K29" s="285">
        <v>6</v>
      </c>
    </row>
    <row r="30" spans="1:11">
      <c r="A30" s="286">
        <v>2</v>
      </c>
      <c r="B30" s="286"/>
      <c r="C30" s="287"/>
      <c r="D30" s="287"/>
      <c r="E30" s="287"/>
      <c r="F30" s="287"/>
      <c r="G30" s="288" t="s">
        <v>352</v>
      </c>
      <c r="H30" s="289">
        <v>1</v>
      </c>
      <c r="I30" s="290">
        <f>I31+I37+I39+I42+I47+I59+I66+I75+I81</f>
        <v>1034.1099999999999</v>
      </c>
      <c r="J30" s="290">
        <f>J31+J37+J39+J42+J47+J59+J66+J75+J81</f>
        <v>260348.41</v>
      </c>
      <c r="K30" s="290">
        <f>K31+K37+K39+K42+K47+K59+K66+K75+K81</f>
        <v>0</v>
      </c>
    </row>
    <row r="31" spans="1:11">
      <c r="A31" s="286">
        <v>2</v>
      </c>
      <c r="B31" s="286">
        <v>1</v>
      </c>
      <c r="C31" s="286"/>
      <c r="D31" s="286"/>
      <c r="E31" s="286"/>
      <c r="F31" s="286"/>
      <c r="G31" s="291" t="s">
        <v>29</v>
      </c>
      <c r="H31" s="289">
        <v>2</v>
      </c>
      <c r="I31" s="290">
        <f>I32+I36</f>
        <v>0</v>
      </c>
      <c r="J31" s="290">
        <f>J32+J36</f>
        <v>233404.11</v>
      </c>
      <c r="K31" s="290">
        <f>K32+K36</f>
        <v>0</v>
      </c>
    </row>
    <row r="32" spans="1:11">
      <c r="A32" s="287">
        <v>2</v>
      </c>
      <c r="B32" s="287">
        <v>1</v>
      </c>
      <c r="C32" s="287">
        <v>1</v>
      </c>
      <c r="D32" s="287"/>
      <c r="E32" s="287"/>
      <c r="F32" s="287"/>
      <c r="G32" s="292" t="s">
        <v>353</v>
      </c>
      <c r="H32" s="285">
        <v>3</v>
      </c>
      <c r="I32" s="293">
        <f>I33+I35</f>
        <v>0</v>
      </c>
      <c r="J32" s="293">
        <f>J33+J35</f>
        <v>230009.52</v>
      </c>
      <c r="K32" s="293">
        <f>K33+K35</f>
        <v>0</v>
      </c>
    </row>
    <row r="33" spans="1:11">
      <c r="A33" s="287">
        <v>2</v>
      </c>
      <c r="B33" s="287">
        <v>1</v>
      </c>
      <c r="C33" s="287">
        <v>1</v>
      </c>
      <c r="D33" s="287">
        <v>1</v>
      </c>
      <c r="E33" s="287">
        <v>1</v>
      </c>
      <c r="F33" s="287">
        <v>1</v>
      </c>
      <c r="G33" s="292" t="s">
        <v>354</v>
      </c>
      <c r="H33" s="285">
        <v>4</v>
      </c>
      <c r="I33" s="293"/>
      <c r="J33" s="293">
        <v>230009.52</v>
      </c>
      <c r="K33" s="293"/>
    </row>
    <row r="34" spans="1:11">
      <c r="A34" s="287"/>
      <c r="B34" s="287"/>
      <c r="C34" s="287"/>
      <c r="D34" s="287"/>
      <c r="E34" s="287"/>
      <c r="F34" s="287"/>
      <c r="G34" s="292" t="s">
        <v>355</v>
      </c>
      <c r="H34" s="285">
        <v>5</v>
      </c>
      <c r="I34" s="293"/>
      <c r="J34" s="293">
        <v>38446.620000000003</v>
      </c>
      <c r="K34" s="293"/>
    </row>
    <row r="35" spans="1:11" hidden="1" collapsed="1">
      <c r="A35" s="287">
        <v>2</v>
      </c>
      <c r="B35" s="287">
        <v>1</v>
      </c>
      <c r="C35" s="287">
        <v>1</v>
      </c>
      <c r="D35" s="287">
        <v>1</v>
      </c>
      <c r="E35" s="287">
        <v>2</v>
      </c>
      <c r="F35" s="287">
        <v>1</v>
      </c>
      <c r="G35" s="292" t="s">
        <v>32</v>
      </c>
      <c r="H35" s="285">
        <v>6</v>
      </c>
      <c r="I35" s="293"/>
      <c r="J35" s="293"/>
      <c r="K35" s="293"/>
    </row>
    <row r="36" spans="1:11" ht="15" hidden="1" customHeight="1">
      <c r="A36" s="287">
        <v>2</v>
      </c>
      <c r="B36" s="287">
        <v>1</v>
      </c>
      <c r="C36" s="287">
        <v>2</v>
      </c>
      <c r="D36" s="287"/>
      <c r="E36" s="287"/>
      <c r="F36" s="287"/>
      <c r="G36" s="292" t="s">
        <v>33</v>
      </c>
      <c r="H36" s="285">
        <v>7</v>
      </c>
      <c r="I36" s="293"/>
      <c r="J36" s="293">
        <v>3394.59</v>
      </c>
      <c r="K36" s="293"/>
    </row>
    <row r="37" spans="1:11">
      <c r="A37" s="286">
        <v>2</v>
      </c>
      <c r="B37" s="286">
        <v>2</v>
      </c>
      <c r="C37" s="286"/>
      <c r="D37" s="286"/>
      <c r="E37" s="286"/>
      <c r="F37" s="286"/>
      <c r="G37" s="291" t="s">
        <v>356</v>
      </c>
      <c r="H37" s="289">
        <v>8</v>
      </c>
      <c r="I37" s="294">
        <f>I38</f>
        <v>1034.1099999999999</v>
      </c>
      <c r="J37" s="294">
        <f>J38</f>
        <v>22467.39</v>
      </c>
      <c r="K37" s="294">
        <f>K38</f>
        <v>0</v>
      </c>
    </row>
    <row r="38" spans="1:11">
      <c r="A38" s="287">
        <v>2</v>
      </c>
      <c r="B38" s="287">
        <v>2</v>
      </c>
      <c r="C38" s="287">
        <v>1</v>
      </c>
      <c r="D38" s="287"/>
      <c r="E38" s="287"/>
      <c r="F38" s="287"/>
      <c r="G38" s="292" t="s">
        <v>356</v>
      </c>
      <c r="H38" s="285">
        <v>9</v>
      </c>
      <c r="I38" s="293">
        <v>1034.1099999999999</v>
      </c>
      <c r="J38" s="293">
        <v>22467.39</v>
      </c>
      <c r="K38" s="293"/>
    </row>
    <row r="39" spans="1:11" hidden="1" collapsed="1">
      <c r="A39" s="286">
        <v>2</v>
      </c>
      <c r="B39" s="286">
        <v>3</v>
      </c>
      <c r="C39" s="286"/>
      <c r="D39" s="286"/>
      <c r="E39" s="286"/>
      <c r="F39" s="286"/>
      <c r="G39" s="291" t="s">
        <v>50</v>
      </c>
      <c r="H39" s="289">
        <v>10</v>
      </c>
      <c r="I39" s="290">
        <f>I40+I41</f>
        <v>0</v>
      </c>
      <c r="J39" s="290">
        <f>J40+J41</f>
        <v>0</v>
      </c>
      <c r="K39" s="290">
        <f>K40+K41</f>
        <v>0</v>
      </c>
    </row>
    <row r="40" spans="1:11" hidden="1" collapsed="1">
      <c r="A40" s="287">
        <v>2</v>
      </c>
      <c r="B40" s="287">
        <v>3</v>
      </c>
      <c r="C40" s="287">
        <v>1</v>
      </c>
      <c r="D40" s="287"/>
      <c r="E40" s="287"/>
      <c r="F40" s="287"/>
      <c r="G40" s="292" t="s">
        <v>51</v>
      </c>
      <c r="H40" s="285">
        <v>11</v>
      </c>
      <c r="I40" s="293"/>
      <c r="J40" s="293"/>
      <c r="K40" s="293"/>
    </row>
    <row r="41" spans="1:11" hidden="1" collapsed="1">
      <c r="A41" s="287">
        <v>2</v>
      </c>
      <c r="B41" s="287">
        <v>3</v>
      </c>
      <c r="C41" s="287">
        <v>2</v>
      </c>
      <c r="D41" s="287"/>
      <c r="E41" s="287"/>
      <c r="F41" s="287"/>
      <c r="G41" s="292" t="s">
        <v>60</v>
      </c>
      <c r="H41" s="285">
        <v>12</v>
      </c>
      <c r="I41" s="293"/>
      <c r="J41" s="293"/>
      <c r="K41" s="293"/>
    </row>
    <row r="42" spans="1:11" hidden="1" collapsed="1">
      <c r="A42" s="286">
        <v>2</v>
      </c>
      <c r="B42" s="286">
        <v>4</v>
      </c>
      <c r="C42" s="286"/>
      <c r="D42" s="286"/>
      <c r="E42" s="286"/>
      <c r="F42" s="286"/>
      <c r="G42" s="291" t="s">
        <v>61</v>
      </c>
      <c r="H42" s="289">
        <v>13</v>
      </c>
      <c r="I42" s="290">
        <f>I43</f>
        <v>0</v>
      </c>
      <c r="J42" s="290">
        <f>J43</f>
        <v>0</v>
      </c>
      <c r="K42" s="290">
        <f>K43</f>
        <v>0</v>
      </c>
    </row>
    <row r="43" spans="1:11" hidden="1" collapsed="1">
      <c r="A43" s="287">
        <v>2</v>
      </c>
      <c r="B43" s="287">
        <v>4</v>
      </c>
      <c r="C43" s="287">
        <v>1</v>
      </c>
      <c r="D43" s="287"/>
      <c r="E43" s="287"/>
      <c r="F43" s="287"/>
      <c r="G43" s="292" t="s">
        <v>357</v>
      </c>
      <c r="H43" s="285">
        <v>14</v>
      </c>
      <c r="I43" s="293">
        <f>I44+I45+I46</f>
        <v>0</v>
      </c>
      <c r="J43" s="293">
        <f>J44+J45+J46</f>
        <v>0</v>
      </c>
      <c r="K43" s="293">
        <f>K44+K45+K46</f>
        <v>0</v>
      </c>
    </row>
    <row r="44" spans="1:11" hidden="1" collapsed="1">
      <c r="A44" s="287">
        <v>2</v>
      </c>
      <c r="B44" s="287">
        <v>4</v>
      </c>
      <c r="C44" s="287">
        <v>1</v>
      </c>
      <c r="D44" s="287">
        <v>1</v>
      </c>
      <c r="E44" s="287">
        <v>1</v>
      </c>
      <c r="F44" s="287">
        <v>1</v>
      </c>
      <c r="G44" s="292" t="s">
        <v>63</v>
      </c>
      <c r="H44" s="285">
        <v>15</v>
      </c>
      <c r="I44" s="293"/>
      <c r="J44" s="293"/>
      <c r="K44" s="293"/>
    </row>
    <row r="45" spans="1:11" hidden="1" collapsed="1">
      <c r="A45" s="287">
        <v>2</v>
      </c>
      <c r="B45" s="287">
        <v>4</v>
      </c>
      <c r="C45" s="287">
        <v>1</v>
      </c>
      <c r="D45" s="287">
        <v>1</v>
      </c>
      <c r="E45" s="287">
        <v>1</v>
      </c>
      <c r="F45" s="287">
        <v>2</v>
      </c>
      <c r="G45" s="292" t="s">
        <v>64</v>
      </c>
      <c r="H45" s="285">
        <v>16</v>
      </c>
      <c r="I45" s="293"/>
      <c r="J45" s="293"/>
      <c r="K45" s="293"/>
    </row>
    <row r="46" spans="1:11" hidden="1" collapsed="1">
      <c r="A46" s="287">
        <v>2</v>
      </c>
      <c r="B46" s="287">
        <v>4</v>
      </c>
      <c r="C46" s="287">
        <v>1</v>
      </c>
      <c r="D46" s="287">
        <v>1</v>
      </c>
      <c r="E46" s="287">
        <v>1</v>
      </c>
      <c r="F46" s="287">
        <v>3</v>
      </c>
      <c r="G46" s="292" t="s">
        <v>65</v>
      </c>
      <c r="H46" s="285">
        <v>17</v>
      </c>
      <c r="I46" s="293"/>
      <c r="J46" s="293"/>
      <c r="K46" s="293"/>
    </row>
    <row r="47" spans="1:11" hidden="1" collapsed="1">
      <c r="A47" s="286">
        <v>2</v>
      </c>
      <c r="B47" s="286">
        <v>5</v>
      </c>
      <c r="C47" s="286"/>
      <c r="D47" s="286"/>
      <c r="E47" s="286"/>
      <c r="F47" s="286"/>
      <c r="G47" s="291" t="s">
        <v>66</v>
      </c>
      <c r="H47" s="289">
        <v>18</v>
      </c>
      <c r="I47" s="290">
        <f>I48+I51+I54</f>
        <v>0</v>
      </c>
      <c r="J47" s="290">
        <f>J48+J51+J54</f>
        <v>0</v>
      </c>
      <c r="K47" s="290">
        <f>K48+K51+K54</f>
        <v>0</v>
      </c>
    </row>
    <row r="48" spans="1:11" hidden="1" collapsed="1">
      <c r="A48" s="287">
        <v>2</v>
      </c>
      <c r="B48" s="287">
        <v>5</v>
      </c>
      <c r="C48" s="287">
        <v>1</v>
      </c>
      <c r="D48" s="287"/>
      <c r="E48" s="287"/>
      <c r="F48" s="287"/>
      <c r="G48" s="292" t="s">
        <v>67</v>
      </c>
      <c r="H48" s="285">
        <v>19</v>
      </c>
      <c r="I48" s="293">
        <f>I49+I50</f>
        <v>0</v>
      </c>
      <c r="J48" s="293">
        <f>J49+J50</f>
        <v>0</v>
      </c>
      <c r="K48" s="293">
        <f>K49+K50</f>
        <v>0</v>
      </c>
    </row>
    <row r="49" spans="1:12" ht="24" hidden="1" customHeight="1" collapsed="1">
      <c r="A49" s="287">
        <v>2</v>
      </c>
      <c r="B49" s="287">
        <v>5</v>
      </c>
      <c r="C49" s="287">
        <v>1</v>
      </c>
      <c r="D49" s="287">
        <v>1</v>
      </c>
      <c r="E49" s="287">
        <v>1</v>
      </c>
      <c r="F49" s="287">
        <v>1</v>
      </c>
      <c r="G49" s="292" t="s">
        <v>68</v>
      </c>
      <c r="H49" s="285">
        <v>20</v>
      </c>
      <c r="I49" s="293"/>
      <c r="J49" s="293"/>
      <c r="K49" s="293"/>
      <c r="L49"/>
    </row>
    <row r="50" spans="1:12" hidden="1" collapsed="1">
      <c r="A50" s="287">
        <v>2</v>
      </c>
      <c r="B50" s="287">
        <v>5</v>
      </c>
      <c r="C50" s="287">
        <v>1</v>
      </c>
      <c r="D50" s="287">
        <v>1</v>
      </c>
      <c r="E50" s="287">
        <v>1</v>
      </c>
      <c r="F50" s="287">
        <v>2</v>
      </c>
      <c r="G50" s="292" t="s">
        <v>69</v>
      </c>
      <c r="H50" s="285">
        <v>21</v>
      </c>
      <c r="I50" s="293"/>
      <c r="J50" s="293"/>
      <c r="K50" s="293"/>
    </row>
    <row r="51" spans="1:12" hidden="1" collapsed="1">
      <c r="A51" s="287">
        <v>2</v>
      </c>
      <c r="B51" s="287">
        <v>5</v>
      </c>
      <c r="C51" s="287">
        <v>2</v>
      </c>
      <c r="D51" s="287"/>
      <c r="E51" s="287"/>
      <c r="F51" s="287"/>
      <c r="G51" s="292" t="s">
        <v>70</v>
      </c>
      <c r="H51" s="285">
        <v>22</v>
      </c>
      <c r="I51" s="293">
        <f>I52+I53</f>
        <v>0</v>
      </c>
      <c r="J51" s="293">
        <f>J52+J53</f>
        <v>0</v>
      </c>
      <c r="K51" s="293">
        <f>K52+K53</f>
        <v>0</v>
      </c>
    </row>
    <row r="52" spans="1:12" ht="24" hidden="1" customHeight="1" collapsed="1">
      <c r="A52" s="287">
        <v>2</v>
      </c>
      <c r="B52" s="287">
        <v>5</v>
      </c>
      <c r="C52" s="287">
        <v>2</v>
      </c>
      <c r="D52" s="287">
        <v>1</v>
      </c>
      <c r="E52" s="287">
        <v>1</v>
      </c>
      <c r="F52" s="287">
        <v>1</v>
      </c>
      <c r="G52" s="292" t="s">
        <v>71</v>
      </c>
      <c r="H52" s="285">
        <v>23</v>
      </c>
      <c r="I52" s="293"/>
      <c r="J52" s="293"/>
      <c r="K52" s="293"/>
      <c r="L52"/>
    </row>
    <row r="53" spans="1:12" ht="24" hidden="1" customHeight="1" collapsed="1">
      <c r="A53" s="287">
        <v>2</v>
      </c>
      <c r="B53" s="287">
        <v>5</v>
      </c>
      <c r="C53" s="287">
        <v>2</v>
      </c>
      <c r="D53" s="287">
        <v>1</v>
      </c>
      <c r="E53" s="287">
        <v>1</v>
      </c>
      <c r="F53" s="287">
        <v>2</v>
      </c>
      <c r="G53" s="292" t="s">
        <v>358</v>
      </c>
      <c r="H53" s="285">
        <v>24</v>
      </c>
      <c r="I53" s="293"/>
      <c r="J53" s="293"/>
      <c r="K53" s="293"/>
      <c r="L53"/>
    </row>
    <row r="54" spans="1:12" hidden="1" collapsed="1">
      <c r="A54" s="287">
        <v>2</v>
      </c>
      <c r="B54" s="287">
        <v>5</v>
      </c>
      <c r="C54" s="287">
        <v>3</v>
      </c>
      <c r="D54" s="287"/>
      <c r="E54" s="287"/>
      <c r="F54" s="287"/>
      <c r="G54" s="292" t="s">
        <v>73</v>
      </c>
      <c r="H54" s="285">
        <v>25</v>
      </c>
      <c r="I54" s="293">
        <f>I55+I56+I57+I58</f>
        <v>0</v>
      </c>
      <c r="J54" s="293">
        <f>J55+J56+J57+J58</f>
        <v>0</v>
      </c>
      <c r="K54" s="293">
        <f>K55+K56+K57+K58</f>
        <v>0</v>
      </c>
    </row>
    <row r="55" spans="1:12" ht="24" hidden="1" customHeight="1" collapsed="1">
      <c r="A55" s="287">
        <v>2</v>
      </c>
      <c r="B55" s="287">
        <v>5</v>
      </c>
      <c r="C55" s="287">
        <v>3</v>
      </c>
      <c r="D55" s="287">
        <v>1</v>
      </c>
      <c r="E55" s="287">
        <v>1</v>
      </c>
      <c r="F55" s="287">
        <v>1</v>
      </c>
      <c r="G55" s="292" t="s">
        <v>74</v>
      </c>
      <c r="H55" s="285">
        <v>26</v>
      </c>
      <c r="I55" s="293"/>
      <c r="J55" s="293"/>
      <c r="K55" s="293"/>
      <c r="L55"/>
    </row>
    <row r="56" spans="1:12" hidden="1" collapsed="1">
      <c r="A56" s="287">
        <v>2</v>
      </c>
      <c r="B56" s="287">
        <v>5</v>
      </c>
      <c r="C56" s="287">
        <v>3</v>
      </c>
      <c r="D56" s="287">
        <v>1</v>
      </c>
      <c r="E56" s="287">
        <v>1</v>
      </c>
      <c r="F56" s="287">
        <v>2</v>
      </c>
      <c r="G56" s="292" t="s">
        <v>75</v>
      </c>
      <c r="H56" s="285">
        <v>27</v>
      </c>
      <c r="I56" s="293"/>
      <c r="J56" s="293"/>
      <c r="K56" s="293"/>
    </row>
    <row r="57" spans="1:12" ht="24" hidden="1" customHeight="1" collapsed="1">
      <c r="A57" s="287">
        <v>2</v>
      </c>
      <c r="B57" s="287">
        <v>5</v>
      </c>
      <c r="C57" s="287">
        <v>3</v>
      </c>
      <c r="D57" s="287">
        <v>2</v>
      </c>
      <c r="E57" s="287">
        <v>1</v>
      </c>
      <c r="F57" s="287">
        <v>1</v>
      </c>
      <c r="G57" s="295" t="s">
        <v>76</v>
      </c>
      <c r="H57" s="285">
        <v>28</v>
      </c>
      <c r="I57" s="293"/>
      <c r="J57" s="293"/>
      <c r="K57" s="293"/>
      <c r="L57"/>
    </row>
    <row r="58" spans="1:12" hidden="1" collapsed="1">
      <c r="A58" s="287">
        <v>2</v>
      </c>
      <c r="B58" s="287">
        <v>5</v>
      </c>
      <c r="C58" s="287">
        <v>3</v>
      </c>
      <c r="D58" s="287">
        <v>2</v>
      </c>
      <c r="E58" s="287">
        <v>1</v>
      </c>
      <c r="F58" s="287">
        <v>2</v>
      </c>
      <c r="G58" s="295" t="s">
        <v>77</v>
      </c>
      <c r="H58" s="285">
        <v>29</v>
      </c>
      <c r="I58" s="293"/>
      <c r="J58" s="293"/>
      <c r="K58" s="293"/>
    </row>
    <row r="59" spans="1:12" hidden="1" collapsed="1">
      <c r="A59" s="286">
        <v>2</v>
      </c>
      <c r="B59" s="286">
        <v>6</v>
      </c>
      <c r="C59" s="286"/>
      <c r="D59" s="286"/>
      <c r="E59" s="286"/>
      <c r="F59" s="286"/>
      <c r="G59" s="291" t="s">
        <v>78</v>
      </c>
      <c r="H59" s="289">
        <v>30</v>
      </c>
      <c r="I59" s="290">
        <f>I60+I61+I62+I63+I64+I65</f>
        <v>0</v>
      </c>
      <c r="J59" s="290">
        <f>J60+J61+J62+J63+J64+J65</f>
        <v>0</v>
      </c>
      <c r="K59" s="290">
        <f>K60+K61+K62+K63+K64+K65</f>
        <v>0</v>
      </c>
    </row>
    <row r="60" spans="1:12" hidden="1" collapsed="1">
      <c r="A60" s="287">
        <v>2</v>
      </c>
      <c r="B60" s="287">
        <v>6</v>
      </c>
      <c r="C60" s="287">
        <v>1</v>
      </c>
      <c r="D60" s="287"/>
      <c r="E60" s="287"/>
      <c r="F60" s="287"/>
      <c r="G60" s="292" t="s">
        <v>359</v>
      </c>
      <c r="H60" s="285">
        <v>31</v>
      </c>
      <c r="I60" s="293"/>
      <c r="J60" s="293"/>
      <c r="K60" s="293"/>
    </row>
    <row r="61" spans="1:12" hidden="1" collapsed="1">
      <c r="A61" s="287">
        <v>2</v>
      </c>
      <c r="B61" s="287">
        <v>6</v>
      </c>
      <c r="C61" s="287">
        <v>2</v>
      </c>
      <c r="D61" s="287"/>
      <c r="E61" s="287"/>
      <c r="F61" s="287"/>
      <c r="G61" s="292" t="s">
        <v>360</v>
      </c>
      <c r="H61" s="285">
        <v>32</v>
      </c>
      <c r="I61" s="293"/>
      <c r="J61" s="293"/>
      <c r="K61" s="293"/>
    </row>
    <row r="62" spans="1:12" hidden="1" collapsed="1">
      <c r="A62" s="287">
        <v>2</v>
      </c>
      <c r="B62" s="287">
        <v>6</v>
      </c>
      <c r="C62" s="287">
        <v>3</v>
      </c>
      <c r="D62" s="287"/>
      <c r="E62" s="287"/>
      <c r="F62" s="287"/>
      <c r="G62" s="292" t="s">
        <v>361</v>
      </c>
      <c r="H62" s="285">
        <v>33</v>
      </c>
      <c r="I62" s="293"/>
      <c r="J62" s="293"/>
      <c r="K62" s="293"/>
    </row>
    <row r="63" spans="1:12" ht="24" hidden="1" customHeight="1" collapsed="1">
      <c r="A63" s="287">
        <v>2</v>
      </c>
      <c r="B63" s="287">
        <v>6</v>
      </c>
      <c r="C63" s="287">
        <v>4</v>
      </c>
      <c r="D63" s="287"/>
      <c r="E63" s="287"/>
      <c r="F63" s="287"/>
      <c r="G63" s="292" t="s">
        <v>84</v>
      </c>
      <c r="H63" s="285">
        <v>34</v>
      </c>
      <c r="I63" s="293"/>
      <c r="J63" s="293"/>
      <c r="K63" s="293"/>
      <c r="L63"/>
    </row>
    <row r="64" spans="1:12" ht="24" hidden="1" customHeight="1" collapsed="1">
      <c r="A64" s="287">
        <v>2</v>
      </c>
      <c r="B64" s="287">
        <v>6</v>
      </c>
      <c r="C64" s="287">
        <v>5</v>
      </c>
      <c r="D64" s="287"/>
      <c r="E64" s="287"/>
      <c r="F64" s="287"/>
      <c r="G64" s="292" t="s">
        <v>86</v>
      </c>
      <c r="H64" s="285">
        <v>35</v>
      </c>
      <c r="I64" s="293"/>
      <c r="J64" s="293"/>
      <c r="K64" s="293"/>
      <c r="L64"/>
    </row>
    <row r="65" spans="1:12" hidden="1" collapsed="1">
      <c r="A65" s="287">
        <v>2</v>
      </c>
      <c r="B65" s="287">
        <v>6</v>
      </c>
      <c r="C65" s="287">
        <v>6</v>
      </c>
      <c r="D65" s="287"/>
      <c r="E65" s="287"/>
      <c r="F65" s="287"/>
      <c r="G65" s="292" t="s">
        <v>87</v>
      </c>
      <c r="H65" s="285">
        <v>36</v>
      </c>
      <c r="I65" s="293"/>
      <c r="J65" s="293"/>
      <c r="K65" s="293"/>
    </row>
    <row r="66" spans="1:12" ht="15" hidden="1" customHeight="1">
      <c r="A66" s="286">
        <v>2</v>
      </c>
      <c r="B66" s="286">
        <v>7</v>
      </c>
      <c r="C66" s="287"/>
      <c r="D66" s="287"/>
      <c r="E66" s="287"/>
      <c r="F66" s="287"/>
      <c r="G66" s="291" t="s">
        <v>88</v>
      </c>
      <c r="H66" s="289">
        <v>37</v>
      </c>
      <c r="I66" s="290">
        <f>I67+I70+I74</f>
        <v>0</v>
      </c>
      <c r="J66" s="290">
        <f>J67+J70+J74</f>
        <v>4476.91</v>
      </c>
      <c r="K66" s="290">
        <f>K67+K70+K74</f>
        <v>0</v>
      </c>
    </row>
    <row r="67" spans="1:12" hidden="1" collapsed="1">
      <c r="A67" s="287">
        <v>2</v>
      </c>
      <c r="B67" s="287">
        <v>7</v>
      </c>
      <c r="C67" s="287">
        <v>1</v>
      </c>
      <c r="D67" s="287"/>
      <c r="E67" s="287"/>
      <c r="F67" s="287"/>
      <c r="G67" s="296" t="s">
        <v>362</v>
      </c>
      <c r="H67" s="285">
        <v>38</v>
      </c>
      <c r="I67" s="293">
        <f>I68+I69</f>
        <v>0</v>
      </c>
      <c r="J67" s="293">
        <f>J68+J69</f>
        <v>0</v>
      </c>
      <c r="K67" s="293">
        <f>K68+K69</f>
        <v>0</v>
      </c>
    </row>
    <row r="68" spans="1:12" hidden="1" collapsed="1">
      <c r="A68" s="287">
        <v>2</v>
      </c>
      <c r="B68" s="287">
        <v>7</v>
      </c>
      <c r="C68" s="287">
        <v>1</v>
      </c>
      <c r="D68" s="287">
        <v>1</v>
      </c>
      <c r="E68" s="287">
        <v>1</v>
      </c>
      <c r="F68" s="287">
        <v>1</v>
      </c>
      <c r="G68" s="296" t="s">
        <v>90</v>
      </c>
      <c r="H68" s="285">
        <v>39</v>
      </c>
      <c r="I68" s="293"/>
      <c r="J68" s="293"/>
      <c r="K68" s="293"/>
    </row>
    <row r="69" spans="1:12" hidden="1" collapsed="1">
      <c r="A69" s="287">
        <v>2</v>
      </c>
      <c r="B69" s="287">
        <v>7</v>
      </c>
      <c r="C69" s="287">
        <v>1</v>
      </c>
      <c r="D69" s="287">
        <v>1</v>
      </c>
      <c r="E69" s="287">
        <v>1</v>
      </c>
      <c r="F69" s="287">
        <v>2</v>
      </c>
      <c r="G69" s="296" t="s">
        <v>91</v>
      </c>
      <c r="H69" s="285">
        <v>40</v>
      </c>
      <c r="I69" s="293"/>
      <c r="J69" s="293"/>
      <c r="K69" s="293"/>
    </row>
    <row r="70" spans="1:12" ht="24" hidden="1" customHeight="1" collapsed="1">
      <c r="A70" s="287">
        <v>2</v>
      </c>
      <c r="B70" s="287">
        <v>7</v>
      </c>
      <c r="C70" s="287">
        <v>2</v>
      </c>
      <c r="D70" s="287"/>
      <c r="E70" s="287"/>
      <c r="F70" s="287"/>
      <c r="G70" s="292" t="s">
        <v>363</v>
      </c>
      <c r="H70" s="285">
        <v>41</v>
      </c>
      <c r="I70" s="293">
        <f>I71+I72+I73</f>
        <v>0</v>
      </c>
      <c r="J70" s="293">
        <f>J71+J72+J73</f>
        <v>0</v>
      </c>
      <c r="K70" s="293">
        <f>K71+K72+K73</f>
        <v>0</v>
      </c>
      <c r="L70"/>
    </row>
    <row r="71" spans="1:12" hidden="1" collapsed="1">
      <c r="A71" s="287">
        <v>2</v>
      </c>
      <c r="B71" s="287">
        <v>7</v>
      </c>
      <c r="C71" s="287">
        <v>2</v>
      </c>
      <c r="D71" s="287">
        <v>1</v>
      </c>
      <c r="E71" s="287">
        <v>1</v>
      </c>
      <c r="F71" s="287">
        <v>1</v>
      </c>
      <c r="G71" s="292" t="s">
        <v>364</v>
      </c>
      <c r="H71" s="285">
        <v>42</v>
      </c>
      <c r="I71" s="293"/>
      <c r="J71" s="293"/>
      <c r="K71" s="293"/>
    </row>
    <row r="72" spans="1:12" hidden="1" collapsed="1">
      <c r="A72" s="287">
        <v>2</v>
      </c>
      <c r="B72" s="287">
        <v>7</v>
      </c>
      <c r="C72" s="287">
        <v>2</v>
      </c>
      <c r="D72" s="287">
        <v>1</v>
      </c>
      <c r="E72" s="287">
        <v>1</v>
      </c>
      <c r="F72" s="287">
        <v>2</v>
      </c>
      <c r="G72" s="292" t="s">
        <v>365</v>
      </c>
      <c r="H72" s="285">
        <v>43</v>
      </c>
      <c r="I72" s="293"/>
      <c r="J72" s="293"/>
      <c r="K72" s="293"/>
    </row>
    <row r="73" spans="1:12" hidden="1" collapsed="1">
      <c r="A73" s="287">
        <v>2</v>
      </c>
      <c r="B73" s="287">
        <v>7</v>
      </c>
      <c r="C73" s="287">
        <v>2</v>
      </c>
      <c r="D73" s="287">
        <v>2</v>
      </c>
      <c r="E73" s="287">
        <v>1</v>
      </c>
      <c r="F73" s="287">
        <v>1</v>
      </c>
      <c r="G73" s="292" t="s">
        <v>96</v>
      </c>
      <c r="H73" s="285">
        <v>44</v>
      </c>
      <c r="I73" s="293"/>
      <c r="J73" s="293"/>
      <c r="K73" s="293"/>
    </row>
    <row r="74" spans="1:12" ht="15" hidden="1" customHeight="1">
      <c r="A74" s="287">
        <v>2</v>
      </c>
      <c r="B74" s="287">
        <v>7</v>
      </c>
      <c r="C74" s="287">
        <v>3</v>
      </c>
      <c r="D74" s="287"/>
      <c r="E74" s="287"/>
      <c r="F74" s="287"/>
      <c r="G74" s="292" t="s">
        <v>97</v>
      </c>
      <c r="H74" s="285">
        <v>45</v>
      </c>
      <c r="I74" s="293"/>
      <c r="J74" s="293">
        <v>4476.91</v>
      </c>
      <c r="K74" s="293"/>
    </row>
    <row r="75" spans="1:12" hidden="1" collapsed="1">
      <c r="A75" s="286">
        <v>2</v>
      </c>
      <c r="B75" s="286">
        <v>8</v>
      </c>
      <c r="C75" s="286"/>
      <c r="D75" s="286"/>
      <c r="E75" s="286"/>
      <c r="F75" s="286"/>
      <c r="G75" s="291" t="s">
        <v>366</v>
      </c>
      <c r="H75" s="289">
        <v>46</v>
      </c>
      <c r="I75" s="290">
        <f>I76+I80</f>
        <v>0</v>
      </c>
      <c r="J75" s="290">
        <f>J76+J80</f>
        <v>0</v>
      </c>
      <c r="K75" s="290">
        <f>K76+K80</f>
        <v>0</v>
      </c>
    </row>
    <row r="76" spans="1:12" hidden="1" collapsed="1">
      <c r="A76" s="287">
        <v>2</v>
      </c>
      <c r="B76" s="287">
        <v>8</v>
      </c>
      <c r="C76" s="287">
        <v>1</v>
      </c>
      <c r="D76" s="287">
        <v>1</v>
      </c>
      <c r="E76" s="287"/>
      <c r="F76" s="287"/>
      <c r="G76" s="292" t="s">
        <v>101</v>
      </c>
      <c r="H76" s="285">
        <v>47</v>
      </c>
      <c r="I76" s="293">
        <f>I77+I78+I79</f>
        <v>0</v>
      </c>
      <c r="J76" s="293">
        <f>J77+J78+J79</f>
        <v>0</v>
      </c>
      <c r="K76" s="293">
        <f>K77+K78+K79</f>
        <v>0</v>
      </c>
    </row>
    <row r="77" spans="1:12" hidden="1" collapsed="1">
      <c r="A77" s="287">
        <v>2</v>
      </c>
      <c r="B77" s="287">
        <v>8</v>
      </c>
      <c r="C77" s="287">
        <v>1</v>
      </c>
      <c r="D77" s="287">
        <v>1</v>
      </c>
      <c r="E77" s="287">
        <v>1</v>
      </c>
      <c r="F77" s="287">
        <v>1</v>
      </c>
      <c r="G77" s="292" t="s">
        <v>367</v>
      </c>
      <c r="H77" s="285">
        <v>48</v>
      </c>
      <c r="I77" s="293"/>
      <c r="J77" s="293"/>
      <c r="K77" s="293"/>
    </row>
    <row r="78" spans="1:12" hidden="1" collapsed="1">
      <c r="A78" s="287">
        <v>2</v>
      </c>
      <c r="B78" s="287">
        <v>8</v>
      </c>
      <c r="C78" s="287">
        <v>1</v>
      </c>
      <c r="D78" s="287">
        <v>1</v>
      </c>
      <c r="E78" s="287">
        <v>1</v>
      </c>
      <c r="F78" s="287">
        <v>2</v>
      </c>
      <c r="G78" s="292" t="s">
        <v>368</v>
      </c>
      <c r="H78" s="285">
        <v>49</v>
      </c>
      <c r="I78" s="293"/>
      <c r="J78" s="293"/>
      <c r="K78" s="293"/>
    </row>
    <row r="79" spans="1:12" hidden="1" collapsed="1">
      <c r="A79" s="287">
        <v>2</v>
      </c>
      <c r="B79" s="287">
        <v>8</v>
      </c>
      <c r="C79" s="287">
        <v>1</v>
      </c>
      <c r="D79" s="287">
        <v>1</v>
      </c>
      <c r="E79" s="287">
        <v>1</v>
      </c>
      <c r="F79" s="287">
        <v>3</v>
      </c>
      <c r="G79" s="295" t="s">
        <v>104</v>
      </c>
      <c r="H79" s="285">
        <v>50</v>
      </c>
      <c r="I79" s="293"/>
      <c r="J79" s="293"/>
      <c r="K79" s="293"/>
    </row>
    <row r="80" spans="1:12" hidden="1" collapsed="1">
      <c r="A80" s="287">
        <v>2</v>
      </c>
      <c r="B80" s="287">
        <v>8</v>
      </c>
      <c r="C80" s="287">
        <v>1</v>
      </c>
      <c r="D80" s="287">
        <v>2</v>
      </c>
      <c r="E80" s="287"/>
      <c r="F80" s="287"/>
      <c r="G80" s="292" t="s">
        <v>105</v>
      </c>
      <c r="H80" s="285">
        <v>51</v>
      </c>
      <c r="I80" s="293"/>
      <c r="J80" s="293"/>
      <c r="K80" s="293"/>
    </row>
    <row r="81" spans="1:12" ht="36" hidden="1" customHeight="1" collapsed="1">
      <c r="A81" s="297">
        <v>2</v>
      </c>
      <c r="B81" s="297">
        <v>9</v>
      </c>
      <c r="C81" s="297"/>
      <c r="D81" s="297"/>
      <c r="E81" s="297"/>
      <c r="F81" s="297"/>
      <c r="G81" s="291" t="s">
        <v>369</v>
      </c>
      <c r="H81" s="289">
        <v>52</v>
      </c>
      <c r="I81" s="290"/>
      <c r="J81" s="290"/>
      <c r="K81" s="290"/>
      <c r="L81"/>
    </row>
    <row r="82" spans="1:12" ht="48" hidden="1" customHeight="1" collapsed="1">
      <c r="A82" s="286">
        <v>3</v>
      </c>
      <c r="B82" s="286"/>
      <c r="C82" s="286"/>
      <c r="D82" s="286"/>
      <c r="E82" s="286"/>
      <c r="F82" s="286"/>
      <c r="G82" s="291" t="s">
        <v>370</v>
      </c>
      <c r="H82" s="289">
        <v>53</v>
      </c>
      <c r="I82" s="290">
        <f>I83+I89+I90</f>
        <v>0</v>
      </c>
      <c r="J82" s="290">
        <f>J83+J89+J90</f>
        <v>0</v>
      </c>
      <c r="K82" s="290">
        <f>K83+K89+K90</f>
        <v>0</v>
      </c>
      <c r="L82"/>
    </row>
    <row r="83" spans="1:12" ht="24" hidden="1" customHeight="1" collapsed="1">
      <c r="A83" s="286">
        <v>3</v>
      </c>
      <c r="B83" s="286">
        <v>1</v>
      </c>
      <c r="C83" s="286"/>
      <c r="D83" s="286"/>
      <c r="E83" s="286"/>
      <c r="F83" s="286"/>
      <c r="G83" s="291" t="s">
        <v>119</v>
      </c>
      <c r="H83" s="289">
        <v>54</v>
      </c>
      <c r="I83" s="290">
        <f>I84+I85+I86+I87+I88</f>
        <v>0</v>
      </c>
      <c r="J83" s="290">
        <f>J84+J85+J86+J87+J88</f>
        <v>0</v>
      </c>
      <c r="K83" s="290">
        <f>K84+K85+K86+K87+K88</f>
        <v>0</v>
      </c>
      <c r="L83"/>
    </row>
    <row r="84" spans="1:12" ht="24" hidden="1" customHeight="1" collapsed="1">
      <c r="A84" s="298">
        <v>3</v>
      </c>
      <c r="B84" s="298">
        <v>1</v>
      </c>
      <c r="C84" s="298">
        <v>1</v>
      </c>
      <c r="D84" s="299"/>
      <c r="E84" s="299"/>
      <c r="F84" s="299"/>
      <c r="G84" s="292" t="s">
        <v>371</v>
      </c>
      <c r="H84" s="285">
        <v>55</v>
      </c>
      <c r="I84" s="293"/>
      <c r="J84" s="293"/>
      <c r="K84" s="293"/>
      <c r="L84"/>
    </row>
    <row r="85" spans="1:12" hidden="1" collapsed="1">
      <c r="A85" s="298">
        <v>3</v>
      </c>
      <c r="B85" s="298">
        <v>1</v>
      </c>
      <c r="C85" s="298">
        <v>2</v>
      </c>
      <c r="D85" s="298"/>
      <c r="E85" s="299"/>
      <c r="F85" s="299"/>
      <c r="G85" s="295" t="s">
        <v>135</v>
      </c>
      <c r="H85" s="285">
        <v>56</v>
      </c>
      <c r="I85" s="293"/>
      <c r="J85" s="293"/>
      <c r="K85" s="293"/>
    </row>
    <row r="86" spans="1:12" hidden="1" collapsed="1">
      <c r="A86" s="298">
        <v>3</v>
      </c>
      <c r="B86" s="298">
        <v>1</v>
      </c>
      <c r="C86" s="298">
        <v>3</v>
      </c>
      <c r="D86" s="298"/>
      <c r="E86" s="298"/>
      <c r="F86" s="298"/>
      <c r="G86" s="295" t="s">
        <v>139</v>
      </c>
      <c r="H86" s="285">
        <v>57</v>
      </c>
      <c r="I86" s="293"/>
      <c r="J86" s="293"/>
      <c r="K86" s="293"/>
    </row>
    <row r="87" spans="1:12" ht="24" hidden="1" customHeight="1" collapsed="1">
      <c r="A87" s="298">
        <v>3</v>
      </c>
      <c r="B87" s="298">
        <v>1</v>
      </c>
      <c r="C87" s="298">
        <v>4</v>
      </c>
      <c r="D87" s="298"/>
      <c r="E87" s="298"/>
      <c r="F87" s="298"/>
      <c r="G87" s="295" t="s">
        <v>147</v>
      </c>
      <c r="H87" s="285">
        <v>58</v>
      </c>
      <c r="I87" s="293"/>
      <c r="J87" s="293"/>
      <c r="K87" s="293"/>
      <c r="L87"/>
    </row>
    <row r="88" spans="1:12" ht="24" hidden="1" customHeight="1" collapsed="1">
      <c r="A88" s="298">
        <v>3</v>
      </c>
      <c r="B88" s="298">
        <v>1</v>
      </c>
      <c r="C88" s="298">
        <v>5</v>
      </c>
      <c r="D88" s="298"/>
      <c r="E88" s="298"/>
      <c r="F88" s="298"/>
      <c r="G88" s="295" t="s">
        <v>372</v>
      </c>
      <c r="H88" s="285">
        <v>59</v>
      </c>
      <c r="I88" s="293"/>
      <c r="J88" s="293"/>
      <c r="K88" s="293"/>
      <c r="L88"/>
    </row>
    <row r="89" spans="1:12" ht="36" hidden="1" customHeight="1" collapsed="1">
      <c r="A89" s="299">
        <v>3</v>
      </c>
      <c r="B89" s="299">
        <v>2</v>
      </c>
      <c r="C89" s="299"/>
      <c r="D89" s="299"/>
      <c r="E89" s="299"/>
      <c r="F89" s="299"/>
      <c r="G89" s="300" t="s">
        <v>151</v>
      </c>
      <c r="H89" s="289">
        <v>60</v>
      </c>
      <c r="I89" s="290"/>
      <c r="J89" s="290"/>
      <c r="K89" s="290"/>
      <c r="L89"/>
    </row>
    <row r="90" spans="1:12" ht="24" hidden="1" customHeight="1" collapsed="1">
      <c r="A90" s="299">
        <v>3</v>
      </c>
      <c r="B90" s="299">
        <v>3</v>
      </c>
      <c r="C90" s="299"/>
      <c r="D90" s="299"/>
      <c r="E90" s="299"/>
      <c r="F90" s="299"/>
      <c r="G90" s="300" t="s">
        <v>189</v>
      </c>
      <c r="H90" s="289">
        <v>61</v>
      </c>
      <c r="I90" s="290"/>
      <c r="J90" s="290"/>
      <c r="K90" s="290"/>
      <c r="L90"/>
    </row>
    <row r="91" spans="1:12">
      <c r="A91" s="286"/>
      <c r="B91" s="286"/>
      <c r="C91" s="286"/>
      <c r="D91" s="286"/>
      <c r="E91" s="286"/>
      <c r="F91" s="286"/>
      <c r="G91" s="291" t="s">
        <v>373</v>
      </c>
      <c r="H91" s="289">
        <v>62</v>
      </c>
      <c r="I91" s="290">
        <f>I30+I82</f>
        <v>1034.1099999999999</v>
      </c>
      <c r="J91" s="290">
        <f>J30+J82</f>
        <v>260348.41</v>
      </c>
      <c r="K91" s="290">
        <f>K30+K82</f>
        <v>0</v>
      </c>
    </row>
    <row r="92" spans="1:12">
      <c r="A92" s="301"/>
      <c r="B92" s="301"/>
      <c r="C92" s="301"/>
      <c r="D92" s="302"/>
      <c r="E92" s="302"/>
      <c r="F92" s="302"/>
      <c r="G92" s="302"/>
      <c r="H92" s="270"/>
      <c r="I92" s="303"/>
      <c r="J92" s="303"/>
      <c r="K92" s="304"/>
    </row>
    <row r="93" spans="1:12">
      <c r="A93" s="303" t="s">
        <v>374</v>
      </c>
      <c r="B93" s="266"/>
      <c r="C93" s="266"/>
      <c r="D93" s="266"/>
      <c r="E93" s="266"/>
      <c r="F93" s="266"/>
      <c r="G93" s="266"/>
      <c r="H93" s="305"/>
      <c r="I93" s="306"/>
      <c r="J93" s="266"/>
      <c r="K93" s="266"/>
    </row>
    <row r="94" spans="1:12">
      <c r="A94" s="307" t="s">
        <v>208</v>
      </c>
      <c r="B94" s="308"/>
      <c r="C94" s="308"/>
      <c r="D94" s="308"/>
      <c r="E94" s="308"/>
      <c r="F94" s="308"/>
      <c r="G94" s="308"/>
      <c r="H94" s="309"/>
      <c r="I94" s="265"/>
      <c r="J94" s="376" t="s">
        <v>209</v>
      </c>
      <c r="K94" s="376"/>
    </row>
    <row r="95" spans="1:12">
      <c r="A95" s="371" t="s">
        <v>375</v>
      </c>
      <c r="B95" s="375"/>
      <c r="C95" s="375"/>
      <c r="D95" s="375"/>
      <c r="E95" s="375"/>
      <c r="F95" s="375"/>
      <c r="G95" s="375"/>
      <c r="H95" s="310"/>
      <c r="I95" s="311" t="s">
        <v>210</v>
      </c>
      <c r="J95" s="379" t="s">
        <v>211</v>
      </c>
      <c r="K95" s="379"/>
    </row>
    <row r="96" spans="1:12">
      <c r="A96" s="303"/>
      <c r="B96" s="303"/>
      <c r="C96" s="312"/>
      <c r="D96" s="303"/>
      <c r="E96" s="303"/>
      <c r="F96" s="374"/>
      <c r="G96" s="375"/>
      <c r="H96" s="310"/>
      <c r="I96" s="313"/>
      <c r="J96" s="314"/>
      <c r="K96" s="314"/>
    </row>
    <row r="97" spans="1:11">
      <c r="A97" s="308" t="s">
        <v>212</v>
      </c>
      <c r="B97" s="308"/>
      <c r="C97" s="308"/>
      <c r="D97" s="308"/>
      <c r="E97" s="308"/>
      <c r="F97" s="308"/>
      <c r="G97" s="308"/>
      <c r="H97" s="310"/>
      <c r="I97" s="265"/>
      <c r="J97" s="376" t="s">
        <v>213</v>
      </c>
      <c r="K97" s="376"/>
    </row>
    <row r="98" spans="1:11" ht="30" customHeight="1">
      <c r="A98" s="377" t="s">
        <v>376</v>
      </c>
      <c r="B98" s="378"/>
      <c r="C98" s="378"/>
      <c r="D98" s="378"/>
      <c r="E98" s="378"/>
      <c r="F98" s="378"/>
      <c r="G98" s="378"/>
      <c r="H98" s="309"/>
      <c r="I98" s="311" t="s">
        <v>210</v>
      </c>
      <c r="J98" s="379" t="s">
        <v>211</v>
      </c>
      <c r="K98" s="379"/>
    </row>
    <row r="100" spans="1:11">
      <c r="A100" s="16" t="s">
        <v>430</v>
      </c>
      <c r="G100" s="16"/>
    </row>
  </sheetData>
  <mergeCells count="26">
    <mergeCell ref="F96:G96"/>
    <mergeCell ref="J97:K97"/>
    <mergeCell ref="A98:G98"/>
    <mergeCell ref="J98:K98"/>
    <mergeCell ref="I27:I28"/>
    <mergeCell ref="J27:K27"/>
    <mergeCell ref="A29:F29"/>
    <mergeCell ref="J94:K94"/>
    <mergeCell ref="A95:G95"/>
    <mergeCell ref="J95:K95"/>
    <mergeCell ref="A25:F28"/>
    <mergeCell ref="G25:G28"/>
    <mergeCell ref="H25:H28"/>
    <mergeCell ref="I25:K25"/>
    <mergeCell ref="I26:K26"/>
    <mergeCell ref="A12:K12"/>
    <mergeCell ref="A13:K13"/>
    <mergeCell ref="A15:K15"/>
    <mergeCell ref="A16:K16"/>
    <mergeCell ref="A18:K18"/>
    <mergeCell ref="A11:K11"/>
    <mergeCell ref="A5:K5"/>
    <mergeCell ref="A6:K6"/>
    <mergeCell ref="A7:K7"/>
    <mergeCell ref="G8:K8"/>
    <mergeCell ref="A9:K9"/>
  </mergeCells>
  <pageMargins left="0.78740157480314965" right="0.19685039370078741" top="0.19685039370078741" bottom="0.19685039370078741" header="3.937007874015748E-2" footer="3.937007874015748E-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7E28-86E0-4BEC-B325-1A2E4E90FD1F}">
  <sheetPr>
    <pageSetUpPr fitToPage="1"/>
  </sheetPr>
  <dimension ref="A1:Q57"/>
  <sheetViews>
    <sheetView zoomScaleNormal="100" workbookViewId="0">
      <selection activeCell="A50" sqref="A50:B50"/>
    </sheetView>
  </sheetViews>
  <sheetFormatPr defaultRowHeight="15"/>
  <cols>
    <col min="1" max="1" width="9.28515625" customWidth="1"/>
    <col min="2" max="2" width="36.5703125" customWidth="1"/>
    <col min="3" max="3" width="10.42578125" customWidth="1"/>
    <col min="4" max="4" width="10" customWidth="1"/>
    <col min="5" max="5" width="8.85546875" customWidth="1"/>
    <col min="6" max="6" width="9.85546875" customWidth="1"/>
    <col min="7" max="7" width="10" customWidth="1"/>
    <col min="8" max="8" width="8.28515625" customWidth="1"/>
  </cols>
  <sheetData>
    <row r="1" spans="1:8" ht="8.25" customHeight="1"/>
    <row r="2" spans="1:8">
      <c r="E2" s="406" t="s">
        <v>300</v>
      </c>
      <c r="F2" s="406"/>
      <c r="G2" s="406"/>
      <c r="H2" s="406"/>
    </row>
    <row r="3" spans="1:8">
      <c r="A3" s="62"/>
      <c r="E3" s="406" t="s">
        <v>301</v>
      </c>
      <c r="F3" s="406"/>
      <c r="G3" s="406"/>
      <c r="H3" s="406"/>
    </row>
    <row r="4" spans="1:8">
      <c r="E4" s="406" t="s">
        <v>302</v>
      </c>
      <c r="F4" s="406"/>
      <c r="G4" s="406"/>
      <c r="H4" s="406"/>
    </row>
    <row r="5" spans="1:8">
      <c r="E5" s="406" t="s">
        <v>303</v>
      </c>
      <c r="F5" s="406"/>
      <c r="G5" s="406"/>
      <c r="H5" s="406"/>
    </row>
    <row r="6" spans="1:8">
      <c r="E6" s="406" t="s">
        <v>304</v>
      </c>
      <c r="F6" s="406"/>
      <c r="G6" s="406"/>
      <c r="H6" s="406"/>
    </row>
    <row r="7" spans="1:8" ht="8.25" customHeight="1">
      <c r="F7" s="63"/>
      <c r="G7" s="63"/>
      <c r="H7" s="63"/>
    </row>
    <row r="8" spans="1:8">
      <c r="B8" s="209" t="s">
        <v>401</v>
      </c>
      <c r="C8" s="210"/>
      <c r="D8" s="210"/>
    </row>
    <row r="9" spans="1:8">
      <c r="A9" s="392" t="s">
        <v>233</v>
      </c>
      <c r="B9" s="391"/>
      <c r="C9" s="392"/>
      <c r="D9" s="392"/>
      <c r="E9" s="64"/>
      <c r="F9" s="64"/>
      <c r="G9" s="64"/>
      <c r="H9" s="64"/>
    </row>
    <row r="10" spans="1:8" ht="9" customHeight="1"/>
    <row r="11" spans="1:8" ht="15" customHeight="1">
      <c r="A11" s="396" t="s">
        <v>402</v>
      </c>
      <c r="B11" s="396"/>
      <c r="C11" s="396"/>
      <c r="D11" s="396"/>
      <c r="E11" s="396"/>
      <c r="F11" s="396"/>
      <c r="G11" s="396"/>
      <c r="H11" s="396"/>
    </row>
    <row r="12" spans="1:8" ht="6" customHeight="1">
      <c r="B12" s="62"/>
      <c r="C12" s="62"/>
      <c r="D12" s="62"/>
      <c r="E12" s="62"/>
      <c r="F12" s="62"/>
      <c r="G12" s="62"/>
      <c r="H12" s="62"/>
    </row>
    <row r="13" spans="1:8">
      <c r="F13" s="388" t="s">
        <v>403</v>
      </c>
      <c r="G13" s="388"/>
      <c r="H13" s="388"/>
    </row>
    <row r="14" spans="1:8">
      <c r="C14" s="397"/>
      <c r="D14" s="397"/>
      <c r="E14" s="397"/>
      <c r="F14" s="62"/>
      <c r="G14" s="398" t="s">
        <v>305</v>
      </c>
      <c r="H14" s="398"/>
    </row>
    <row r="15" spans="1:8" ht="12.75" customHeight="1">
      <c r="A15" s="399" t="s">
        <v>17</v>
      </c>
      <c r="B15" s="399" t="s">
        <v>18</v>
      </c>
      <c r="C15" s="402" t="s">
        <v>306</v>
      </c>
      <c r="D15" s="405" t="s">
        <v>307</v>
      </c>
      <c r="E15" s="405"/>
      <c r="F15" s="405"/>
      <c r="G15" s="405"/>
      <c r="H15" s="405"/>
    </row>
    <row r="16" spans="1:8" ht="12.75" customHeight="1">
      <c r="A16" s="400"/>
      <c r="B16" s="400"/>
      <c r="C16" s="403"/>
      <c r="D16" s="394" t="s">
        <v>308</v>
      </c>
      <c r="E16" s="394" t="s">
        <v>309</v>
      </c>
      <c r="F16" s="394" t="s">
        <v>310</v>
      </c>
      <c r="G16" s="394" t="s">
        <v>311</v>
      </c>
      <c r="H16" s="394" t="s">
        <v>404</v>
      </c>
    </row>
    <row r="17" spans="1:17">
      <c r="A17" s="400"/>
      <c r="B17" s="400"/>
      <c r="C17" s="403"/>
      <c r="D17" s="394"/>
      <c r="E17" s="394"/>
      <c r="F17" s="394"/>
      <c r="G17" s="394"/>
      <c r="H17" s="395"/>
    </row>
    <row r="18" spans="1:17" ht="40.5" customHeight="1">
      <c r="A18" s="400"/>
      <c r="B18" s="400"/>
      <c r="C18" s="403"/>
      <c r="D18" s="394"/>
      <c r="E18" s="394"/>
      <c r="F18" s="394"/>
      <c r="G18" s="394"/>
      <c r="H18" s="395"/>
    </row>
    <row r="19" spans="1:17" ht="10.5" customHeight="1">
      <c r="A19" s="401"/>
      <c r="B19" s="401"/>
      <c r="C19" s="404"/>
      <c r="D19" s="71" t="s">
        <v>215</v>
      </c>
      <c r="E19" s="71" t="s">
        <v>230</v>
      </c>
      <c r="F19" s="71" t="s">
        <v>226</v>
      </c>
      <c r="G19" s="71" t="s">
        <v>228</v>
      </c>
      <c r="H19" s="73" t="s">
        <v>405</v>
      </c>
      <c r="Q19" s="211"/>
    </row>
    <row r="20" spans="1:17" ht="14.1" customHeight="1">
      <c r="A20" s="72" t="s">
        <v>312</v>
      </c>
      <c r="B20" s="65" t="s">
        <v>30</v>
      </c>
      <c r="C20" s="212">
        <f t="shared" ref="C20:C34" si="0">(D20+E20+F20+G20+H20)</f>
        <v>230009.52</v>
      </c>
      <c r="D20" s="213">
        <v>54707.8</v>
      </c>
      <c r="E20" s="213">
        <f>1745.23+847.15</f>
        <v>2592.38</v>
      </c>
      <c r="F20" s="214">
        <v>170616.34</v>
      </c>
      <c r="G20" s="214">
        <v>2093</v>
      </c>
      <c r="H20" s="214"/>
      <c r="J20" s="211"/>
      <c r="K20" s="211"/>
    </row>
    <row r="21" spans="1:17" ht="14.1" customHeight="1">
      <c r="A21" s="72"/>
      <c r="B21" s="65" t="s">
        <v>313</v>
      </c>
      <c r="C21" s="212">
        <f t="shared" si="0"/>
        <v>0</v>
      </c>
      <c r="D21" s="214"/>
      <c r="E21" s="214"/>
      <c r="F21" s="214"/>
      <c r="G21" s="214"/>
      <c r="H21" s="214"/>
    </row>
    <row r="22" spans="1:17" ht="14.1" customHeight="1">
      <c r="A22" s="72"/>
      <c r="B22" s="65" t="s">
        <v>314</v>
      </c>
      <c r="C22" s="212">
        <f t="shared" si="0"/>
        <v>38446.619999999995</v>
      </c>
      <c r="D22" s="214">
        <v>5923.71</v>
      </c>
      <c r="E22" s="214">
        <f>281.77+118.38</f>
        <v>400.15</v>
      </c>
      <c r="F22" s="214">
        <v>31914.91</v>
      </c>
      <c r="G22" s="214">
        <v>207.85</v>
      </c>
      <c r="H22" s="214"/>
    </row>
    <row r="23" spans="1:17" ht="14.1" customHeight="1">
      <c r="A23" s="72" t="s">
        <v>315</v>
      </c>
      <c r="B23" s="65" t="s">
        <v>316</v>
      </c>
      <c r="C23" s="212">
        <f t="shared" si="0"/>
        <v>3394.59</v>
      </c>
      <c r="D23" s="214">
        <f>849.54-60.29-33.87</f>
        <v>755.38</v>
      </c>
      <c r="E23" s="215">
        <f>25.31+10.83</f>
        <v>36.14</v>
      </c>
      <c r="F23" s="214">
        <v>2555.75</v>
      </c>
      <c r="G23" s="214">
        <v>47.32</v>
      </c>
      <c r="H23" s="214"/>
      <c r="J23" s="211"/>
    </row>
    <row r="24" spans="1:17" ht="14.1" customHeight="1">
      <c r="A24" s="72" t="s">
        <v>317</v>
      </c>
      <c r="B24" s="65" t="s">
        <v>318</v>
      </c>
      <c r="C24" s="212">
        <f t="shared" si="0"/>
        <v>22467.39</v>
      </c>
      <c r="D24" s="213">
        <f>(D25+D26+D27+D28+D29+D30+D31+D32+D33+D34+D35+D41+D42+D43)</f>
        <v>8629.7999999999993</v>
      </c>
      <c r="E24" s="213">
        <f t="shared" ref="E24:G24" si="1">(E25+E26+E27+E28+E29+E30+E31+E32+E33+E34+E35+E41+E42+E43)</f>
        <v>0</v>
      </c>
      <c r="F24" s="213">
        <f t="shared" si="1"/>
        <v>676.61</v>
      </c>
      <c r="G24" s="213">
        <f t="shared" si="1"/>
        <v>13160.98</v>
      </c>
      <c r="H24" s="213">
        <f>(H25+H26+H27+H28+H29+H30+H31+H32+H33+H34+H35+H41+H42+H43)</f>
        <v>0</v>
      </c>
    </row>
    <row r="25" spans="1:17" ht="13.5" customHeight="1">
      <c r="A25" s="72" t="s">
        <v>319</v>
      </c>
      <c r="B25" s="66" t="s">
        <v>35</v>
      </c>
      <c r="C25" s="212">
        <f t="shared" si="0"/>
        <v>13160.98</v>
      </c>
      <c r="D25" s="214"/>
      <c r="E25" s="214"/>
      <c r="F25" s="214"/>
      <c r="G25" s="214">
        <f>1622.56+7153.8+1650.83+589.34+2144.45</f>
        <v>13160.98</v>
      </c>
      <c r="H25" s="214"/>
    </row>
    <row r="26" spans="1:17" ht="13.5" customHeight="1">
      <c r="A26" s="72" t="s">
        <v>320</v>
      </c>
      <c r="B26" s="66" t="s">
        <v>406</v>
      </c>
      <c r="C26" s="212">
        <f t="shared" si="0"/>
        <v>0</v>
      </c>
      <c r="D26" s="214"/>
      <c r="E26" s="214"/>
      <c r="F26" s="214"/>
      <c r="G26" s="214"/>
      <c r="H26" s="214"/>
    </row>
    <row r="27" spans="1:17" ht="13.5" customHeight="1">
      <c r="A27" s="72" t="s">
        <v>321</v>
      </c>
      <c r="B27" s="66" t="s">
        <v>322</v>
      </c>
      <c r="C27" s="212">
        <f t="shared" si="0"/>
        <v>203.42999999999998</v>
      </c>
      <c r="D27" s="214">
        <f>104.05+72.6+26.78</f>
        <v>203.42999999999998</v>
      </c>
      <c r="E27" s="214"/>
      <c r="F27" s="214"/>
      <c r="G27" s="214"/>
      <c r="H27" s="214"/>
    </row>
    <row r="28" spans="1:17" ht="13.5" customHeight="1">
      <c r="A28" s="72" t="s">
        <v>323</v>
      </c>
      <c r="B28" s="66" t="s">
        <v>407</v>
      </c>
      <c r="C28" s="212">
        <f t="shared" si="0"/>
        <v>95.399999999999991</v>
      </c>
      <c r="D28" s="214">
        <f>13.8+81.6</f>
        <v>95.399999999999991</v>
      </c>
      <c r="E28" s="214"/>
      <c r="F28" s="214"/>
      <c r="G28" s="214"/>
      <c r="H28" s="214"/>
    </row>
    <row r="29" spans="1:17" ht="13.5" customHeight="1">
      <c r="A29" s="72" t="s">
        <v>408</v>
      </c>
      <c r="B29" s="66" t="s">
        <v>409</v>
      </c>
      <c r="C29" s="212">
        <f t="shared" si="0"/>
        <v>0</v>
      </c>
      <c r="D29" s="214"/>
      <c r="E29" s="214"/>
      <c r="F29" s="214"/>
      <c r="G29" s="214"/>
      <c r="H29" s="214"/>
    </row>
    <row r="30" spans="1:17" ht="13.5" customHeight="1">
      <c r="A30" s="72" t="s">
        <v>324</v>
      </c>
      <c r="B30" s="66" t="s">
        <v>40</v>
      </c>
      <c r="C30" s="212">
        <f t="shared" si="0"/>
        <v>580</v>
      </c>
      <c r="D30" s="214">
        <v>300</v>
      </c>
      <c r="E30" s="214"/>
      <c r="F30" s="214">
        <v>280</v>
      </c>
      <c r="G30" s="214"/>
      <c r="H30" s="214"/>
    </row>
    <row r="31" spans="1:17" ht="14.1" customHeight="1">
      <c r="A31" s="72" t="s">
        <v>410</v>
      </c>
      <c r="B31" s="66" t="s">
        <v>41</v>
      </c>
      <c r="C31" s="212">
        <f t="shared" si="0"/>
        <v>0</v>
      </c>
      <c r="D31" s="214"/>
      <c r="E31" s="214"/>
      <c r="F31" s="214"/>
      <c r="G31" s="214"/>
      <c r="H31" s="214"/>
    </row>
    <row r="32" spans="1:17" ht="14.1" customHeight="1">
      <c r="A32" s="72" t="s">
        <v>411</v>
      </c>
      <c r="B32" s="216" t="s">
        <v>412</v>
      </c>
      <c r="C32" s="212">
        <f t="shared" si="0"/>
        <v>0</v>
      </c>
      <c r="D32" s="214"/>
      <c r="E32" s="214"/>
      <c r="F32" s="214"/>
      <c r="G32" s="214"/>
      <c r="H32" s="214"/>
    </row>
    <row r="33" spans="1:12" ht="14.1" customHeight="1">
      <c r="A33" s="72" t="s">
        <v>325</v>
      </c>
      <c r="B33" s="66" t="s">
        <v>413</v>
      </c>
      <c r="C33" s="212">
        <f t="shared" si="0"/>
        <v>334.63</v>
      </c>
      <c r="D33" s="214">
        <v>334.63</v>
      </c>
      <c r="E33" s="214"/>
      <c r="F33" s="214"/>
      <c r="G33" s="214"/>
      <c r="H33" s="214"/>
    </row>
    <row r="34" spans="1:12" ht="14.1" customHeight="1">
      <c r="A34" s="72" t="s">
        <v>326</v>
      </c>
      <c r="B34" s="66" t="s">
        <v>44</v>
      </c>
      <c r="C34" s="212">
        <f t="shared" si="0"/>
        <v>106.47999999999999</v>
      </c>
      <c r="D34" s="214">
        <v>45</v>
      </c>
      <c r="E34" s="214"/>
      <c r="F34" s="214">
        <f>3.48+58</f>
        <v>61.48</v>
      </c>
      <c r="G34" s="214"/>
      <c r="H34" s="214"/>
    </row>
    <row r="35" spans="1:12" ht="14.1" customHeight="1">
      <c r="A35" s="72" t="s">
        <v>327</v>
      </c>
      <c r="B35" s="66" t="s">
        <v>46</v>
      </c>
      <c r="C35" s="212">
        <f>(D35+E35+F35+G35+H35)</f>
        <v>6169.6399999999994</v>
      </c>
      <c r="D35" s="213">
        <f>(D37+D38+D39+D40)</f>
        <v>6169.6399999999994</v>
      </c>
      <c r="E35" s="213">
        <f>(E37+E38+E39+E40)</f>
        <v>0</v>
      </c>
      <c r="F35" s="213">
        <f>(F37+F38+F39+F40)</f>
        <v>0</v>
      </c>
      <c r="G35" s="213">
        <f>(G37+G38+G39+G40)</f>
        <v>0</v>
      </c>
      <c r="H35" s="213">
        <f>(H37+H38+H39+H40)</f>
        <v>0</v>
      </c>
    </row>
    <row r="36" spans="1:12" ht="13.5" customHeight="1">
      <c r="A36" s="72"/>
      <c r="B36" s="65" t="s">
        <v>313</v>
      </c>
      <c r="C36" s="212"/>
      <c r="D36" s="213"/>
      <c r="E36" s="214"/>
      <c r="F36" s="214"/>
      <c r="G36" s="214"/>
      <c r="H36" s="214"/>
    </row>
    <row r="37" spans="1:12" ht="13.5" customHeight="1">
      <c r="A37" s="72"/>
      <c r="B37" s="66" t="s">
        <v>328</v>
      </c>
      <c r="C37" s="212">
        <f t="shared" ref="C37:C48" si="2">(D37+E37+F37+G37+H37)</f>
        <v>5612.04</v>
      </c>
      <c r="D37" s="213">
        <v>5612.04</v>
      </c>
      <c r="E37" s="214"/>
      <c r="F37" s="214"/>
      <c r="G37" s="214"/>
      <c r="H37" s="214"/>
    </row>
    <row r="38" spans="1:12" ht="13.5" customHeight="1">
      <c r="A38" s="72"/>
      <c r="B38" s="66" t="s">
        <v>414</v>
      </c>
      <c r="C38" s="212">
        <f t="shared" si="2"/>
        <v>0</v>
      </c>
      <c r="D38" s="213"/>
      <c r="E38" s="214"/>
      <c r="F38" s="214"/>
      <c r="G38" s="214"/>
      <c r="H38" s="214"/>
    </row>
    <row r="39" spans="1:12" ht="13.5" customHeight="1">
      <c r="A39" s="72"/>
      <c r="B39" s="66" t="s">
        <v>329</v>
      </c>
      <c r="C39" s="212">
        <f t="shared" si="2"/>
        <v>509.2</v>
      </c>
      <c r="D39" s="213">
        <v>509.2</v>
      </c>
      <c r="E39" s="214"/>
      <c r="F39" s="214"/>
      <c r="G39" s="214"/>
      <c r="H39" s="214"/>
    </row>
    <row r="40" spans="1:12" ht="13.5" customHeight="1">
      <c r="A40" s="72"/>
      <c r="B40" s="66" t="s">
        <v>330</v>
      </c>
      <c r="C40" s="212">
        <f t="shared" si="2"/>
        <v>48.4</v>
      </c>
      <c r="D40" s="213">
        <v>48.4</v>
      </c>
      <c r="E40" s="214"/>
      <c r="F40" s="214"/>
      <c r="G40" s="214"/>
      <c r="H40" s="214"/>
    </row>
    <row r="41" spans="1:12" ht="26.25" customHeight="1">
      <c r="A41" s="72" t="s">
        <v>331</v>
      </c>
      <c r="B41" s="66" t="s">
        <v>47</v>
      </c>
      <c r="C41" s="212">
        <f t="shared" si="2"/>
        <v>335.13</v>
      </c>
      <c r="D41" s="214"/>
      <c r="E41" s="214"/>
      <c r="F41" s="214">
        <v>335.13</v>
      </c>
      <c r="G41" s="214"/>
      <c r="H41" s="214"/>
    </row>
    <row r="42" spans="1:12" ht="14.1" customHeight="1">
      <c r="A42" s="72" t="s">
        <v>332</v>
      </c>
      <c r="B42" s="66" t="s">
        <v>48</v>
      </c>
      <c r="C42" s="212">
        <f t="shared" si="2"/>
        <v>84</v>
      </c>
      <c r="D42" s="214">
        <f>84</f>
        <v>84</v>
      </c>
      <c r="E42" s="214"/>
      <c r="F42" s="214"/>
      <c r="G42" s="214"/>
      <c r="H42" s="214"/>
    </row>
    <row r="43" spans="1:12" ht="17.25" customHeight="1">
      <c r="A43" s="72" t="s">
        <v>333</v>
      </c>
      <c r="B43" s="66" t="s">
        <v>49</v>
      </c>
      <c r="C43" s="212">
        <f t="shared" si="2"/>
        <v>1397.7</v>
      </c>
      <c r="D43" s="213">
        <f>63.84+52.7+325.5+15.51+48.4+283.8+287+320.95</f>
        <v>1397.7</v>
      </c>
      <c r="E43" s="213"/>
      <c r="F43" s="213"/>
      <c r="G43" s="213"/>
      <c r="H43" s="213"/>
    </row>
    <row r="44" spans="1:12">
      <c r="A44" s="72" t="s">
        <v>415</v>
      </c>
      <c r="B44" s="65" t="s">
        <v>364</v>
      </c>
      <c r="C44" s="212">
        <f t="shared" si="2"/>
        <v>0</v>
      </c>
      <c r="D44" s="214"/>
      <c r="E44" s="214"/>
      <c r="F44" s="214"/>
      <c r="G44" s="214"/>
      <c r="H44" s="214"/>
    </row>
    <row r="45" spans="1:12">
      <c r="A45" s="72" t="s">
        <v>334</v>
      </c>
      <c r="B45" s="65" t="s">
        <v>416</v>
      </c>
      <c r="C45" s="212">
        <f t="shared" si="2"/>
        <v>4476.91</v>
      </c>
      <c r="D45" s="214">
        <v>3674.67</v>
      </c>
      <c r="E45" s="214"/>
      <c r="F45" s="214">
        <v>802.24</v>
      </c>
      <c r="G45" s="214"/>
      <c r="H45" s="214"/>
      <c r="K45" s="217"/>
    </row>
    <row r="46" spans="1:12" hidden="1">
      <c r="A46" s="72" t="s">
        <v>417</v>
      </c>
      <c r="B46" s="65" t="s">
        <v>418</v>
      </c>
      <c r="C46" s="212">
        <f t="shared" si="2"/>
        <v>0</v>
      </c>
      <c r="D46" s="214"/>
      <c r="E46" s="214"/>
      <c r="F46" s="214"/>
      <c r="G46" s="214"/>
      <c r="H46" s="214"/>
    </row>
    <row r="47" spans="1:12">
      <c r="A47" s="72"/>
      <c r="B47" s="65"/>
      <c r="C47" s="212">
        <f t="shared" si="2"/>
        <v>0</v>
      </c>
      <c r="D47" s="214"/>
      <c r="E47" s="214"/>
      <c r="F47" s="214"/>
      <c r="G47" s="214"/>
      <c r="H47" s="214"/>
    </row>
    <row r="48" spans="1:12" ht="27" customHeight="1">
      <c r="A48" s="67"/>
      <c r="B48" s="68" t="s">
        <v>335</v>
      </c>
      <c r="C48" s="212">
        <f t="shared" si="2"/>
        <v>260348.40999999997</v>
      </c>
      <c r="D48" s="212">
        <f>(D20+D23+D24+D44+D45+D46)</f>
        <v>67767.649999999994</v>
      </c>
      <c r="E48" s="212">
        <f t="shared" ref="E48:H48" si="3">(E20+E23+E24+E44+E45+E47)</f>
        <v>2628.52</v>
      </c>
      <c r="F48" s="212">
        <f t="shared" si="3"/>
        <v>174650.93999999997</v>
      </c>
      <c r="G48" s="212">
        <f t="shared" si="3"/>
        <v>15301.3</v>
      </c>
      <c r="H48" s="212">
        <f t="shared" si="3"/>
        <v>0</v>
      </c>
      <c r="I48" s="211"/>
      <c r="J48" s="211"/>
      <c r="K48" s="211"/>
      <c r="L48" s="211"/>
    </row>
    <row r="49" spans="1:9">
      <c r="A49" s="218"/>
      <c r="B49" s="218"/>
      <c r="C49" s="218"/>
      <c r="D49" s="218"/>
      <c r="E49" s="218"/>
      <c r="F49" s="218"/>
      <c r="G49" s="218"/>
      <c r="H49" s="218"/>
    </row>
    <row r="50" spans="1:9">
      <c r="A50" s="471" t="s">
        <v>208</v>
      </c>
      <c r="B50" s="471"/>
      <c r="C50" s="389"/>
      <c r="D50" s="389"/>
      <c r="E50" s="218"/>
      <c r="F50" s="393" t="s">
        <v>209</v>
      </c>
      <c r="G50" s="393"/>
      <c r="H50" s="393"/>
    </row>
    <row r="51" spans="1:9">
      <c r="A51" s="218"/>
      <c r="B51" s="218"/>
      <c r="C51" s="391" t="s">
        <v>336</v>
      </c>
      <c r="D51" s="391"/>
      <c r="E51" s="392" t="s">
        <v>337</v>
      </c>
      <c r="F51" s="392"/>
      <c r="G51" s="392"/>
      <c r="H51" s="392"/>
    </row>
    <row r="52" spans="1:9" ht="7.5" customHeight="1">
      <c r="A52" s="218"/>
      <c r="B52" s="218"/>
      <c r="C52" s="64"/>
      <c r="D52" s="64"/>
      <c r="E52" s="64"/>
      <c r="F52" s="64"/>
      <c r="G52" s="64"/>
      <c r="H52" s="64"/>
    </row>
    <row r="53" spans="1:9" ht="30" customHeight="1">
      <c r="A53" s="471" t="s">
        <v>419</v>
      </c>
      <c r="B53" s="471"/>
      <c r="C53" s="389"/>
      <c r="D53" s="389"/>
      <c r="E53" s="218"/>
      <c r="F53" s="390" t="s">
        <v>420</v>
      </c>
      <c r="G53" s="390"/>
      <c r="H53" s="390"/>
      <c r="I53" s="219"/>
    </row>
    <row r="54" spans="1:9">
      <c r="A54" s="218"/>
      <c r="B54" s="218"/>
      <c r="C54" s="391" t="s">
        <v>336</v>
      </c>
      <c r="D54" s="391"/>
      <c r="E54" s="392" t="s">
        <v>337</v>
      </c>
      <c r="F54" s="392"/>
      <c r="G54" s="392"/>
      <c r="H54" s="392"/>
    </row>
    <row r="55" spans="1:9">
      <c r="C55" s="64"/>
      <c r="D55" s="64"/>
      <c r="E55" s="64"/>
      <c r="F55" s="64"/>
      <c r="G55" s="388"/>
      <c r="H55" s="388"/>
    </row>
    <row r="56" spans="1:9" ht="1.5" customHeight="1"/>
    <row r="57" spans="1:9">
      <c r="B57" s="16" t="s">
        <v>430</v>
      </c>
    </row>
  </sheetData>
  <mergeCells count="30">
    <mergeCell ref="A9:D9"/>
    <mergeCell ref="E2:H2"/>
    <mergeCell ref="E3:H3"/>
    <mergeCell ref="E4:H4"/>
    <mergeCell ref="E5:H5"/>
    <mergeCell ref="E6:H6"/>
    <mergeCell ref="F16:F18"/>
    <mergeCell ref="G16:G18"/>
    <mergeCell ref="H16:H18"/>
    <mergeCell ref="A11:H11"/>
    <mergeCell ref="F13:H13"/>
    <mergeCell ref="C14:E14"/>
    <mergeCell ref="G14:H14"/>
    <mergeCell ref="A15:A19"/>
    <mergeCell ref="B15:B19"/>
    <mergeCell ref="C15:C19"/>
    <mergeCell ref="D15:H15"/>
    <mergeCell ref="D16:D18"/>
    <mergeCell ref="E16:E18"/>
    <mergeCell ref="A50:B50"/>
    <mergeCell ref="C50:D50"/>
    <mergeCell ref="F50:H50"/>
    <mergeCell ref="C51:D51"/>
    <mergeCell ref="E51:H51"/>
    <mergeCell ref="G55:H55"/>
    <mergeCell ref="A53:B53"/>
    <mergeCell ref="C53:D53"/>
    <mergeCell ref="F53:H53"/>
    <mergeCell ref="C54:D54"/>
    <mergeCell ref="E54:H54"/>
  </mergeCells>
  <pageMargins left="0.19685039370078741" right="0.19685039370078741" top="0.19685039370078741" bottom="0.19685039370078741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5D079-4767-4D6F-92FB-052D24BAE259}">
  <sheetPr>
    <pageSetUpPr fitToPage="1"/>
  </sheetPr>
  <dimension ref="A1:R379"/>
  <sheetViews>
    <sheetView topLeftCell="A157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.42578125" style="75" customWidth="1"/>
    <col min="10" max="10" width="11.7109375" style="75" customWidth="1"/>
    <col min="11" max="11" width="12.42578125" style="75" customWidth="1"/>
    <col min="12" max="12" width="14.57031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/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12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/>
      <c r="J30" s="104"/>
      <c r="K30" s="105"/>
      <c r="L30" s="105"/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895574</v>
      </c>
      <c r="J35" s="119">
        <f>SUM(J36+J47+J67+J88+J95+J115+J141+J160+J170)</f>
        <v>218800</v>
      </c>
      <c r="K35" s="120">
        <f>SUM(K36+K47+K67+K88+K95+K115+K141+K160+K170)</f>
        <v>139113</v>
      </c>
      <c r="L35" s="119">
        <f>SUM(L36+L47+L67+L88+L95+L115+L141+L160+L170)</f>
        <v>139113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686500</v>
      </c>
      <c r="J36" s="119">
        <f>SUM(J37+J43)</f>
        <v>172900</v>
      </c>
      <c r="K36" s="128">
        <f>SUM(K37+K43)</f>
        <v>112903.11</v>
      </c>
      <c r="L36" s="129">
        <f>SUM(L37+L43)</f>
        <v>112903.11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675000</v>
      </c>
      <c r="J37" s="119">
        <f>SUM(J38)</f>
        <v>170000</v>
      </c>
      <c r="K37" s="120">
        <f>SUM(K38)</f>
        <v>111122.07</v>
      </c>
      <c r="L37" s="119">
        <f>SUM(L38)</f>
        <v>111122.07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675000</v>
      </c>
      <c r="J38" s="119">
        <f t="shared" ref="J38:L39" si="0">SUM(J39)</f>
        <v>170000</v>
      </c>
      <c r="K38" s="119">
        <f t="shared" si="0"/>
        <v>111122.07</v>
      </c>
      <c r="L38" s="119">
        <f t="shared" si="0"/>
        <v>111122.07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675000</v>
      </c>
      <c r="J39" s="120">
        <f t="shared" si="0"/>
        <v>170000</v>
      </c>
      <c r="K39" s="120">
        <f t="shared" si="0"/>
        <v>111122.07</v>
      </c>
      <c r="L39" s="120">
        <f t="shared" si="0"/>
        <v>111122.07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675000</v>
      </c>
      <c r="J40" s="137">
        <v>170000</v>
      </c>
      <c r="K40" s="137">
        <v>111122.07</v>
      </c>
      <c r="L40" s="137">
        <v>111122.07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11500</v>
      </c>
      <c r="J43" s="119">
        <f t="shared" si="1"/>
        <v>2900</v>
      </c>
      <c r="K43" s="120">
        <f t="shared" si="1"/>
        <v>1781.04</v>
      </c>
      <c r="L43" s="119">
        <f t="shared" si="1"/>
        <v>1781.04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11500</v>
      </c>
      <c r="J44" s="119">
        <f t="shared" si="1"/>
        <v>2900</v>
      </c>
      <c r="K44" s="119">
        <f t="shared" si="1"/>
        <v>1781.04</v>
      </c>
      <c r="L44" s="119">
        <f t="shared" si="1"/>
        <v>1781.04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11500</v>
      </c>
      <c r="J45" s="119">
        <f t="shared" si="1"/>
        <v>2900</v>
      </c>
      <c r="K45" s="119">
        <f t="shared" si="1"/>
        <v>1781.04</v>
      </c>
      <c r="L45" s="119">
        <f t="shared" si="1"/>
        <v>1781.04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11500</v>
      </c>
      <c r="J46" s="137">
        <v>2900</v>
      </c>
      <c r="K46" s="137">
        <v>1781.04</v>
      </c>
      <c r="L46" s="137">
        <v>1781.04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191774</v>
      </c>
      <c r="J47" s="142">
        <f t="shared" si="2"/>
        <v>41400</v>
      </c>
      <c r="K47" s="141">
        <f t="shared" si="2"/>
        <v>23402.230000000003</v>
      </c>
      <c r="L47" s="141">
        <f t="shared" si="2"/>
        <v>23402.230000000003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191774</v>
      </c>
      <c r="J48" s="120">
        <f t="shared" si="2"/>
        <v>41400</v>
      </c>
      <c r="K48" s="119">
        <f t="shared" si="2"/>
        <v>23402.230000000003</v>
      </c>
      <c r="L48" s="120">
        <f t="shared" si="2"/>
        <v>23402.230000000003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191774</v>
      </c>
      <c r="J49" s="120">
        <f t="shared" si="2"/>
        <v>41400</v>
      </c>
      <c r="K49" s="129">
        <f t="shared" si="2"/>
        <v>23402.230000000003</v>
      </c>
      <c r="L49" s="129">
        <f t="shared" si="2"/>
        <v>23402.230000000003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191774</v>
      </c>
      <c r="J50" s="148">
        <f>SUM(J51:J66)</f>
        <v>41400</v>
      </c>
      <c r="K50" s="149">
        <f>SUM(K51:K66)</f>
        <v>23402.230000000003</v>
      </c>
      <c r="L50" s="149">
        <f>SUM(L51:L66)</f>
        <v>23402.230000000003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1300</v>
      </c>
      <c r="J52" s="137">
        <v>200</v>
      </c>
      <c r="K52" s="137">
        <v>60.2</v>
      </c>
      <c r="L52" s="137">
        <v>60.2</v>
      </c>
      <c r="M52"/>
      <c r="Q52" s="135"/>
      <c r="R5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3400</v>
      </c>
      <c r="J53" s="137">
        <v>900</v>
      </c>
      <c r="K53" s="137">
        <v>231.8</v>
      </c>
      <c r="L53" s="137">
        <v>231.8</v>
      </c>
      <c r="M53"/>
      <c r="Q53" s="135"/>
      <c r="R53"/>
    </row>
    <row r="54" spans="1:18" ht="27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5600</v>
      </c>
      <c r="J54" s="137">
        <v>1300</v>
      </c>
      <c r="K54" s="137">
        <v>663.6</v>
      </c>
      <c r="L54" s="137">
        <v>663.6</v>
      </c>
      <c r="M54"/>
      <c r="Q54" s="135"/>
      <c r="R54"/>
    </row>
    <row r="55" spans="1:18" ht="26.25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2100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700</v>
      </c>
      <c r="J56" s="137">
        <v>100</v>
      </c>
      <c r="K56" s="137">
        <v>100</v>
      </c>
      <c r="L56" s="137">
        <v>100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65090</v>
      </c>
      <c r="J59" s="137">
        <v>2300</v>
      </c>
      <c r="K59" s="137">
        <v>1593.23</v>
      </c>
      <c r="L59" s="137">
        <v>1593.23</v>
      </c>
      <c r="M59"/>
      <c r="Q59" s="135"/>
      <c r="R59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2800</v>
      </c>
      <c r="J60" s="137">
        <v>600</v>
      </c>
      <c r="K60" s="137">
        <v>439.74</v>
      </c>
      <c r="L60" s="137">
        <v>439.74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56200</v>
      </c>
      <c r="J62" s="137">
        <v>30000</v>
      </c>
      <c r="K62" s="137">
        <v>17379.3</v>
      </c>
      <c r="L62" s="137">
        <v>17379.3</v>
      </c>
      <c r="M62"/>
      <c r="Q62" s="135"/>
      <c r="R6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8600</v>
      </c>
      <c r="J63" s="137">
        <v>1600</v>
      </c>
      <c r="K63" s="137">
        <v>175.2</v>
      </c>
      <c r="L63" s="137">
        <v>175.2</v>
      </c>
      <c r="M63"/>
      <c r="Q63" s="135"/>
      <c r="R63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800</v>
      </c>
      <c r="J64" s="137">
        <v>200</v>
      </c>
      <c r="K64" s="137">
        <v>101.49</v>
      </c>
      <c r="L64" s="137">
        <v>101.49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45184</v>
      </c>
      <c r="J66" s="137">
        <v>4200</v>
      </c>
      <c r="K66" s="137">
        <v>2657.67</v>
      </c>
      <c r="L66" s="137">
        <v>2657.67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17300</v>
      </c>
      <c r="J141" s="161">
        <f>SUM(J142+J147+J155)</f>
        <v>4500</v>
      </c>
      <c r="K141" s="120">
        <f>SUM(K142+K147+K155)</f>
        <v>2807.66</v>
      </c>
      <c r="L141" s="119">
        <f>SUM(L142+L147+L155)</f>
        <v>2807.66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17300</v>
      </c>
      <c r="J155" s="161">
        <f t="shared" si="16"/>
        <v>4500</v>
      </c>
      <c r="K155" s="120">
        <f t="shared" si="16"/>
        <v>2807.66</v>
      </c>
      <c r="L155" s="119">
        <f t="shared" si="16"/>
        <v>2807.66</v>
      </c>
    </row>
    <row r="156" spans="1:13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17300</v>
      </c>
      <c r="J156" s="175">
        <f t="shared" si="16"/>
        <v>4500</v>
      </c>
      <c r="K156" s="149">
        <f t="shared" si="16"/>
        <v>2807.66</v>
      </c>
      <c r="L156" s="148">
        <f t="shared" si="16"/>
        <v>2807.66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17300</v>
      </c>
      <c r="J157" s="161">
        <f>SUM(J158:J159)</f>
        <v>4500</v>
      </c>
      <c r="K157" s="120">
        <f>SUM(K158:K159)</f>
        <v>2807.66</v>
      </c>
      <c r="L157" s="119">
        <f>SUM(L158:L159)</f>
        <v>2807.66</v>
      </c>
    </row>
    <row r="158" spans="1:13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17300</v>
      </c>
      <c r="J158" s="177">
        <v>4500</v>
      </c>
      <c r="K158" s="177">
        <v>2807.66</v>
      </c>
      <c r="L158" s="177">
        <v>2807.66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361900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361900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361900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117000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117000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117000</v>
      </c>
      <c r="J196" s="136">
        <v>0</v>
      </c>
      <c r="K196" s="136">
        <v>0</v>
      </c>
      <c r="L196" s="183">
        <v>0</v>
      </c>
      <c r="M196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244900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244900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244900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1257474</v>
      </c>
      <c r="J370" s="171">
        <f>SUM(J35+J186)</f>
        <v>218800</v>
      </c>
      <c r="K370" s="171">
        <f>SUM(K35+K186)</f>
        <v>139113</v>
      </c>
      <c r="L370" s="171">
        <f>SUM(L35+L186)</f>
        <v>139113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5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861FA-8F6A-486F-884B-CC7FCAF27042}">
  <sheetPr>
    <pageSetUpPr fitToPage="1"/>
  </sheetPr>
  <dimension ref="A1:G38"/>
  <sheetViews>
    <sheetView zoomScaleNormal="100" workbookViewId="0">
      <selection activeCell="B39" sqref="B39"/>
    </sheetView>
  </sheetViews>
  <sheetFormatPr defaultRowHeight="12.75"/>
  <cols>
    <col min="1" max="1" width="21.85546875" style="21" customWidth="1"/>
    <col min="2" max="2" width="39.28515625" style="21" customWidth="1"/>
    <col min="3" max="3" width="14.42578125" style="21" customWidth="1"/>
    <col min="4" max="4" width="16.85546875" style="21" customWidth="1"/>
    <col min="5" max="5" width="12.140625" style="21" customWidth="1"/>
    <col min="6" max="6" width="14.5703125" style="21" customWidth="1"/>
    <col min="7" max="7" width="13.28515625" style="21" customWidth="1"/>
    <col min="8" max="16384" width="9.140625" style="21"/>
  </cols>
  <sheetData>
    <row r="1" spans="1:7" ht="1.5" customHeight="1">
      <c r="A1" s="18"/>
      <c r="B1" s="19"/>
      <c r="C1" s="19"/>
      <c r="D1" s="19"/>
      <c r="E1" s="19"/>
      <c r="F1" s="18"/>
      <c r="G1" s="20" t="s">
        <v>255</v>
      </c>
    </row>
    <row r="2" spans="1:7" ht="27" customHeight="1">
      <c r="A2" s="18"/>
      <c r="B2" s="19"/>
      <c r="C2" s="22"/>
      <c r="D2" s="22"/>
      <c r="E2" s="424" t="s">
        <v>256</v>
      </c>
      <c r="F2" s="424"/>
      <c r="G2" s="424"/>
    </row>
    <row r="3" spans="1:7" ht="15">
      <c r="A3" s="18"/>
      <c r="B3" s="19"/>
      <c r="C3" s="22"/>
      <c r="D3" s="22"/>
      <c r="E3" s="424" t="s">
        <v>257</v>
      </c>
      <c r="F3" s="425"/>
      <c r="G3" s="425"/>
    </row>
    <row r="4" spans="1:7" ht="15">
      <c r="A4" s="18"/>
      <c r="B4" s="19"/>
      <c r="C4" s="22"/>
      <c r="D4" s="22"/>
      <c r="E4" s="424" t="s">
        <v>258</v>
      </c>
      <c r="F4" s="425"/>
      <c r="G4" s="425"/>
    </row>
    <row r="5" spans="1:7" ht="15">
      <c r="A5" s="18"/>
      <c r="B5" s="19"/>
      <c r="C5" s="22"/>
      <c r="D5" s="22"/>
      <c r="E5" s="22" t="s">
        <v>259</v>
      </c>
      <c r="F5" s="22"/>
      <c r="G5" s="22"/>
    </row>
    <row r="6" spans="1:7">
      <c r="A6" s="18"/>
      <c r="B6" s="426" t="s">
        <v>260</v>
      </c>
      <c r="C6" s="426"/>
      <c r="D6" s="426"/>
      <c r="E6" s="426"/>
      <c r="F6" s="426"/>
      <c r="G6" s="426"/>
    </row>
    <row r="7" spans="1:7">
      <c r="A7" s="23"/>
      <c r="B7" s="24"/>
      <c r="C7" s="24"/>
      <c r="D7" s="24"/>
      <c r="E7" s="24"/>
      <c r="F7" s="24"/>
      <c r="G7" s="24"/>
    </row>
    <row r="8" spans="1:7" ht="15" customHeight="1">
      <c r="A8" s="23"/>
      <c r="B8" s="25"/>
      <c r="C8" s="427" t="s">
        <v>261</v>
      </c>
      <c r="D8" s="427"/>
      <c r="E8" s="427"/>
      <c r="F8" s="427"/>
      <c r="G8" s="25"/>
    </row>
    <row r="9" spans="1:7">
      <c r="A9" s="18"/>
      <c r="B9" s="423" t="s">
        <v>262</v>
      </c>
      <c r="C9" s="423"/>
      <c r="D9" s="423"/>
      <c r="E9" s="423"/>
      <c r="F9" s="423"/>
      <c r="G9" s="423"/>
    </row>
    <row r="10" spans="1:7" ht="15.75">
      <c r="A10" s="414" t="s">
        <v>428</v>
      </c>
      <c r="B10" s="414"/>
      <c r="C10" s="414"/>
      <c r="D10" s="414"/>
      <c r="E10" s="414"/>
      <c r="F10" s="414"/>
      <c r="G10" s="414"/>
    </row>
    <row r="11" spans="1:7" ht="13.5" customHeight="1">
      <c r="A11" s="18"/>
      <c r="B11" s="24"/>
      <c r="C11" s="24"/>
      <c r="D11" s="26"/>
      <c r="E11" s="26"/>
      <c r="F11" s="18"/>
      <c r="G11" s="18"/>
    </row>
    <row r="12" spans="1:7">
      <c r="A12" s="18"/>
      <c r="B12" s="24"/>
      <c r="C12" s="18"/>
      <c r="D12" s="27" t="s">
        <v>263</v>
      </c>
      <c r="E12" s="28"/>
      <c r="F12" s="18"/>
      <c r="G12" s="18"/>
    </row>
    <row r="13" spans="1:7">
      <c r="A13" s="18"/>
      <c r="B13" s="18"/>
      <c r="C13" s="18"/>
      <c r="D13" s="29" t="s">
        <v>264</v>
      </c>
      <c r="E13" s="30"/>
      <c r="F13" s="18"/>
      <c r="G13" s="18"/>
    </row>
    <row r="14" spans="1:7" ht="15.75" hidden="1">
      <c r="A14" s="31"/>
      <c r="B14" s="19"/>
      <c r="C14" s="19"/>
      <c r="D14" s="19"/>
      <c r="E14" s="19"/>
      <c r="F14" s="18"/>
      <c r="G14" s="18"/>
    </row>
    <row r="15" spans="1:7" ht="15">
      <c r="A15" s="32"/>
      <c r="B15" s="19"/>
      <c r="C15" s="19"/>
      <c r="D15" s="19"/>
      <c r="E15" s="19"/>
      <c r="F15" s="18"/>
      <c r="G15" s="30" t="s">
        <v>265</v>
      </c>
    </row>
    <row r="16" spans="1:7">
      <c r="A16" s="415" t="s">
        <v>266</v>
      </c>
      <c r="B16" s="415" t="s">
        <v>267</v>
      </c>
      <c r="C16" s="417" t="s">
        <v>268</v>
      </c>
      <c r="D16" s="418"/>
      <c r="E16" s="418"/>
      <c r="F16" s="418"/>
      <c r="G16" s="419"/>
    </row>
    <row r="17" spans="1:7">
      <c r="A17" s="416"/>
      <c r="B17" s="416"/>
      <c r="C17" s="33"/>
      <c r="D17" s="34"/>
      <c r="E17" s="34"/>
      <c r="F17" s="34"/>
      <c r="G17" s="35"/>
    </row>
    <row r="18" spans="1:7">
      <c r="A18" s="416"/>
      <c r="B18" s="416"/>
      <c r="C18" s="415" t="s">
        <v>269</v>
      </c>
      <c r="D18" s="415" t="s">
        <v>270</v>
      </c>
      <c r="E18" s="421" t="s">
        <v>271</v>
      </c>
      <c r="F18" s="415" t="s">
        <v>272</v>
      </c>
      <c r="G18" s="415" t="s">
        <v>273</v>
      </c>
    </row>
    <row r="19" spans="1:7" ht="20.25" customHeight="1">
      <c r="A19" s="416"/>
      <c r="B19" s="416"/>
      <c r="C19" s="420"/>
      <c r="D19" s="420"/>
      <c r="E19" s="422"/>
      <c r="F19" s="420"/>
      <c r="G19" s="420"/>
    </row>
    <row r="20" spans="1:7">
      <c r="A20" s="36">
        <v>1</v>
      </c>
      <c r="B20" s="37">
        <v>2</v>
      </c>
      <c r="C20" s="36">
        <v>3</v>
      </c>
      <c r="D20" s="36">
        <v>4</v>
      </c>
      <c r="E20" s="36">
        <v>5</v>
      </c>
      <c r="F20" s="36">
        <v>6</v>
      </c>
      <c r="G20" s="36">
        <v>7</v>
      </c>
    </row>
    <row r="21" spans="1:7">
      <c r="A21" s="38"/>
      <c r="B21" s="39"/>
      <c r="C21" s="40">
        <v>0</v>
      </c>
      <c r="D21" s="41">
        <v>0</v>
      </c>
      <c r="E21" s="41">
        <v>0</v>
      </c>
      <c r="F21" s="42">
        <v>0</v>
      </c>
      <c r="G21" s="43">
        <v>0</v>
      </c>
    </row>
    <row r="22" spans="1:7" ht="26.25" customHeight="1">
      <c r="A22" s="38">
        <v>741</v>
      </c>
      <c r="B22" s="44" t="s">
        <v>274</v>
      </c>
      <c r="C22" s="45">
        <v>0</v>
      </c>
      <c r="D22" s="17">
        <v>30685.33</v>
      </c>
      <c r="E22" s="46">
        <v>27491.24</v>
      </c>
      <c r="F22" s="47">
        <v>0</v>
      </c>
      <c r="G22" s="46">
        <f>C22+D22-E22</f>
        <v>3194.09</v>
      </c>
    </row>
    <row r="23" spans="1:7">
      <c r="A23" s="48">
        <v>731</v>
      </c>
      <c r="B23" s="49" t="s">
        <v>275</v>
      </c>
      <c r="C23" s="261">
        <v>0</v>
      </c>
      <c r="D23" s="260">
        <v>1626</v>
      </c>
      <c r="E23" s="260">
        <v>0</v>
      </c>
      <c r="F23" s="38">
        <v>0</v>
      </c>
      <c r="G23" s="260">
        <v>1626</v>
      </c>
    </row>
    <row r="24" spans="1:7">
      <c r="A24" s="38"/>
      <c r="B24" s="38"/>
      <c r="C24" s="50"/>
      <c r="D24" s="38"/>
      <c r="E24" s="38"/>
      <c r="F24" s="51"/>
      <c r="G24" s="51"/>
    </row>
    <row r="25" spans="1:7">
      <c r="A25" s="38"/>
      <c r="B25" s="38"/>
      <c r="C25" s="50"/>
      <c r="D25" s="38"/>
      <c r="E25" s="38"/>
      <c r="F25" s="51"/>
      <c r="G25" s="51"/>
    </row>
    <row r="26" spans="1:7" ht="15">
      <c r="A26" s="52"/>
      <c r="B26" s="53" t="s">
        <v>276</v>
      </c>
      <c r="C26" s="54">
        <f>SUM(C22:C25)</f>
        <v>0</v>
      </c>
      <c r="D26" s="54">
        <f>SUM(D22:D25)</f>
        <v>32311.33</v>
      </c>
      <c r="E26" s="54">
        <f>SUM(E22:E25)</f>
        <v>27491.24</v>
      </c>
      <c r="F26" s="54">
        <v>0</v>
      </c>
      <c r="G26" s="54">
        <f>SUM(G22:G25)</f>
        <v>4820.09</v>
      </c>
    </row>
    <row r="27" spans="1:7" ht="15">
      <c r="A27" s="18"/>
      <c r="B27" s="19"/>
      <c r="C27" s="19"/>
      <c r="D27" s="19"/>
      <c r="E27" s="19"/>
      <c r="F27" s="18"/>
      <c r="G27" s="18"/>
    </row>
    <row r="28" spans="1:7">
      <c r="A28" s="18"/>
      <c r="B28" s="18"/>
      <c r="C28" s="18"/>
      <c r="D28" s="18"/>
      <c r="E28" s="18"/>
      <c r="F28" s="18"/>
      <c r="G28" s="18"/>
    </row>
    <row r="29" spans="1:7" ht="15.75">
      <c r="A29" s="410" t="s">
        <v>208</v>
      </c>
      <c r="B29" s="410"/>
      <c r="C29" s="55"/>
      <c r="D29" s="56"/>
      <c r="E29" s="18"/>
      <c r="F29" s="410" t="s">
        <v>209</v>
      </c>
      <c r="G29" s="410"/>
    </row>
    <row r="30" spans="1:7">
      <c r="A30" s="411" t="s">
        <v>277</v>
      </c>
      <c r="B30" s="411"/>
      <c r="C30" s="57"/>
      <c r="D30" s="58" t="s">
        <v>210</v>
      </c>
      <c r="E30" s="58"/>
      <c r="F30" s="408" t="s">
        <v>211</v>
      </c>
      <c r="G30" s="408"/>
    </row>
    <row r="31" spans="1:7">
      <c r="A31" s="18"/>
      <c r="B31" s="18"/>
      <c r="C31" s="28"/>
      <c r="D31" s="18"/>
      <c r="E31" s="18"/>
      <c r="F31" s="18"/>
      <c r="G31" s="18"/>
    </row>
    <row r="32" spans="1:7" ht="35.25" customHeight="1">
      <c r="A32" s="412" t="s">
        <v>212</v>
      </c>
      <c r="B32" s="412"/>
      <c r="C32" s="59"/>
      <c r="D32" s="59"/>
      <c r="E32" s="18"/>
      <c r="F32" s="413" t="s">
        <v>213</v>
      </c>
      <c r="G32" s="413"/>
    </row>
    <row r="33" spans="1:7" ht="26.25" customHeight="1">
      <c r="A33" s="407" t="s">
        <v>214</v>
      </c>
      <c r="B33" s="407"/>
      <c r="C33" s="60"/>
      <c r="D33" s="58" t="s">
        <v>210</v>
      </c>
      <c r="E33" s="58"/>
      <c r="F33" s="408" t="s">
        <v>211</v>
      </c>
      <c r="G33" s="408"/>
    </row>
    <row r="34" spans="1:7" ht="15">
      <c r="A34" s="23"/>
      <c r="B34" s="61"/>
      <c r="C34" s="61"/>
      <c r="D34" s="61"/>
      <c r="E34" s="61"/>
      <c r="F34" s="23"/>
      <c r="G34" s="23"/>
    </row>
    <row r="35" spans="1:7" ht="15" hidden="1">
      <c r="A35" s="23"/>
      <c r="B35" s="61"/>
      <c r="C35" s="61"/>
      <c r="D35" s="61"/>
      <c r="E35" s="61"/>
      <c r="F35" s="23"/>
      <c r="G35" s="23"/>
    </row>
    <row r="36" spans="1:7" ht="15" hidden="1">
      <c r="A36" s="23"/>
      <c r="B36" s="61"/>
      <c r="C36" s="61"/>
      <c r="D36" s="61"/>
      <c r="E36" s="61"/>
      <c r="F36" s="23"/>
      <c r="G36" s="23"/>
    </row>
    <row r="37" spans="1:7" ht="15" customHeight="1">
      <c r="A37" s="409" t="s">
        <v>429</v>
      </c>
      <c r="B37" s="409"/>
      <c r="C37" s="409"/>
      <c r="D37" s="409"/>
      <c r="E37" s="409"/>
      <c r="F37" s="23"/>
      <c r="G37" s="23"/>
    </row>
    <row r="38" spans="1:7" ht="15">
      <c r="A38" s="23"/>
      <c r="B38" s="61"/>
      <c r="C38" s="61"/>
      <c r="D38" s="61"/>
      <c r="E38" s="61"/>
      <c r="F38" s="23"/>
      <c r="G38" s="23"/>
    </row>
  </sheetData>
  <protectedRanges>
    <protectedRange algorithmName="SHA-512" hashValue="2ioYzg2oT+slOHIKnxLvcBfzrgmqGAIJveP0T1VK0jymo93HbOnpyEhPYxlrRc8P4QrpfpQPWg8J0hpfMATPZw==" saltValue="6eOds3X0GthiaD/TTIKelA==" spinCount="100000" sqref="D22" name="Diapazonas1"/>
  </protectedRanges>
  <mergeCells count="24">
    <mergeCell ref="B9:G9"/>
    <mergeCell ref="E2:G2"/>
    <mergeCell ref="E3:G3"/>
    <mergeCell ref="E4:G4"/>
    <mergeCell ref="B6:G6"/>
    <mergeCell ref="C8:F8"/>
    <mergeCell ref="A10:G10"/>
    <mergeCell ref="A16:A19"/>
    <mergeCell ref="B16:B19"/>
    <mergeCell ref="C16:G16"/>
    <mergeCell ref="C18:C19"/>
    <mergeCell ref="D18:D19"/>
    <mergeCell ref="E18:E19"/>
    <mergeCell ref="F18:F19"/>
    <mergeCell ref="G18:G19"/>
    <mergeCell ref="A33:B33"/>
    <mergeCell ref="F33:G33"/>
    <mergeCell ref="A37:E37"/>
    <mergeCell ref="A29:B29"/>
    <mergeCell ref="F29:G29"/>
    <mergeCell ref="A30:B30"/>
    <mergeCell ref="F30:G30"/>
    <mergeCell ref="A32:B32"/>
    <mergeCell ref="F32:G32"/>
  </mergeCells>
  <pageMargins left="0.59055118110236227" right="0.19685039370078741" top="0.19685039370078741" bottom="0.19685039370078741" header="3.937007874015748E-2" footer="3.937007874015748E-2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5B3DB-6EBF-4D65-873B-98B9DF451D21}">
  <sheetPr>
    <pageSetUpPr fitToPage="1"/>
  </sheetPr>
  <dimension ref="A1:O33"/>
  <sheetViews>
    <sheetView topLeftCell="A2" zoomScaleNormal="100" workbookViewId="0">
      <selection activeCell="A32" sqref="A32"/>
    </sheetView>
  </sheetViews>
  <sheetFormatPr defaultRowHeight="12.75"/>
  <cols>
    <col min="1" max="3" width="9.140625" style="220"/>
    <col min="4" max="4" width="16" style="220" customWidth="1"/>
    <col min="5" max="5" width="13.5703125" style="220" customWidth="1"/>
    <col min="6" max="6" width="11.7109375" style="220" customWidth="1"/>
    <col min="7" max="7" width="12.7109375" style="220" customWidth="1"/>
    <col min="8" max="8" width="14.7109375" style="220" customWidth="1"/>
    <col min="9" max="9" width="13.85546875" style="220" customWidth="1"/>
    <col min="10" max="10" width="12.7109375" style="220" customWidth="1"/>
    <col min="11" max="11" width="17.85546875" style="220" customWidth="1"/>
    <col min="12" max="259" width="9.140625" style="220"/>
    <col min="260" max="260" width="16" style="220" customWidth="1"/>
    <col min="261" max="261" width="13.5703125" style="220" customWidth="1"/>
    <col min="262" max="262" width="11.7109375" style="220" customWidth="1"/>
    <col min="263" max="263" width="12.7109375" style="220" customWidth="1"/>
    <col min="264" max="264" width="14.7109375" style="220" customWidth="1"/>
    <col min="265" max="265" width="13.85546875" style="220" customWidth="1"/>
    <col min="266" max="266" width="12.7109375" style="220" customWidth="1"/>
    <col min="267" max="267" width="17.85546875" style="220" customWidth="1"/>
    <col min="268" max="515" width="9.140625" style="220"/>
    <col min="516" max="516" width="16" style="220" customWidth="1"/>
    <col min="517" max="517" width="13.5703125" style="220" customWidth="1"/>
    <col min="518" max="518" width="11.7109375" style="220" customWidth="1"/>
    <col min="519" max="519" width="12.7109375" style="220" customWidth="1"/>
    <col min="520" max="520" width="14.7109375" style="220" customWidth="1"/>
    <col min="521" max="521" width="13.85546875" style="220" customWidth="1"/>
    <col min="522" max="522" width="12.7109375" style="220" customWidth="1"/>
    <col min="523" max="523" width="17.85546875" style="220" customWidth="1"/>
    <col min="524" max="771" width="9.140625" style="220"/>
    <col min="772" max="772" width="16" style="220" customWidth="1"/>
    <col min="773" max="773" width="13.5703125" style="220" customWidth="1"/>
    <col min="774" max="774" width="11.7109375" style="220" customWidth="1"/>
    <col min="775" max="775" width="12.7109375" style="220" customWidth="1"/>
    <col min="776" max="776" width="14.7109375" style="220" customWidth="1"/>
    <col min="777" max="777" width="13.85546875" style="220" customWidth="1"/>
    <col min="778" max="778" width="12.7109375" style="220" customWidth="1"/>
    <col min="779" max="779" width="17.85546875" style="220" customWidth="1"/>
    <col min="780" max="1027" width="9.140625" style="220"/>
    <col min="1028" max="1028" width="16" style="220" customWidth="1"/>
    <col min="1029" max="1029" width="13.5703125" style="220" customWidth="1"/>
    <col min="1030" max="1030" width="11.7109375" style="220" customWidth="1"/>
    <col min="1031" max="1031" width="12.7109375" style="220" customWidth="1"/>
    <col min="1032" max="1032" width="14.7109375" style="220" customWidth="1"/>
    <col min="1033" max="1033" width="13.85546875" style="220" customWidth="1"/>
    <col min="1034" max="1034" width="12.7109375" style="220" customWidth="1"/>
    <col min="1035" max="1035" width="17.85546875" style="220" customWidth="1"/>
    <col min="1036" max="1283" width="9.140625" style="220"/>
    <col min="1284" max="1284" width="16" style="220" customWidth="1"/>
    <col min="1285" max="1285" width="13.5703125" style="220" customWidth="1"/>
    <col min="1286" max="1286" width="11.7109375" style="220" customWidth="1"/>
    <col min="1287" max="1287" width="12.7109375" style="220" customWidth="1"/>
    <col min="1288" max="1288" width="14.7109375" style="220" customWidth="1"/>
    <col min="1289" max="1289" width="13.85546875" style="220" customWidth="1"/>
    <col min="1290" max="1290" width="12.7109375" style="220" customWidth="1"/>
    <col min="1291" max="1291" width="17.85546875" style="220" customWidth="1"/>
    <col min="1292" max="1539" width="9.140625" style="220"/>
    <col min="1540" max="1540" width="16" style="220" customWidth="1"/>
    <col min="1541" max="1541" width="13.5703125" style="220" customWidth="1"/>
    <col min="1542" max="1542" width="11.7109375" style="220" customWidth="1"/>
    <col min="1543" max="1543" width="12.7109375" style="220" customWidth="1"/>
    <col min="1544" max="1544" width="14.7109375" style="220" customWidth="1"/>
    <col min="1545" max="1545" width="13.85546875" style="220" customWidth="1"/>
    <col min="1546" max="1546" width="12.7109375" style="220" customWidth="1"/>
    <col min="1547" max="1547" width="17.85546875" style="220" customWidth="1"/>
    <col min="1548" max="1795" width="9.140625" style="220"/>
    <col min="1796" max="1796" width="16" style="220" customWidth="1"/>
    <col min="1797" max="1797" width="13.5703125" style="220" customWidth="1"/>
    <col min="1798" max="1798" width="11.7109375" style="220" customWidth="1"/>
    <col min="1799" max="1799" width="12.7109375" style="220" customWidth="1"/>
    <col min="1800" max="1800" width="14.7109375" style="220" customWidth="1"/>
    <col min="1801" max="1801" width="13.85546875" style="220" customWidth="1"/>
    <col min="1802" max="1802" width="12.7109375" style="220" customWidth="1"/>
    <col min="1803" max="1803" width="17.85546875" style="220" customWidth="1"/>
    <col min="1804" max="2051" width="9.140625" style="220"/>
    <col min="2052" max="2052" width="16" style="220" customWidth="1"/>
    <col min="2053" max="2053" width="13.5703125" style="220" customWidth="1"/>
    <col min="2054" max="2054" width="11.7109375" style="220" customWidth="1"/>
    <col min="2055" max="2055" width="12.7109375" style="220" customWidth="1"/>
    <col min="2056" max="2056" width="14.7109375" style="220" customWidth="1"/>
    <col min="2057" max="2057" width="13.85546875" style="220" customWidth="1"/>
    <col min="2058" max="2058" width="12.7109375" style="220" customWidth="1"/>
    <col min="2059" max="2059" width="17.85546875" style="220" customWidth="1"/>
    <col min="2060" max="2307" width="9.140625" style="220"/>
    <col min="2308" max="2308" width="16" style="220" customWidth="1"/>
    <col min="2309" max="2309" width="13.5703125" style="220" customWidth="1"/>
    <col min="2310" max="2310" width="11.7109375" style="220" customWidth="1"/>
    <col min="2311" max="2311" width="12.7109375" style="220" customWidth="1"/>
    <col min="2312" max="2312" width="14.7109375" style="220" customWidth="1"/>
    <col min="2313" max="2313" width="13.85546875" style="220" customWidth="1"/>
    <col min="2314" max="2314" width="12.7109375" style="220" customWidth="1"/>
    <col min="2315" max="2315" width="17.85546875" style="220" customWidth="1"/>
    <col min="2316" max="2563" width="9.140625" style="220"/>
    <col min="2564" max="2564" width="16" style="220" customWidth="1"/>
    <col min="2565" max="2565" width="13.5703125" style="220" customWidth="1"/>
    <col min="2566" max="2566" width="11.7109375" style="220" customWidth="1"/>
    <col min="2567" max="2567" width="12.7109375" style="220" customWidth="1"/>
    <col min="2568" max="2568" width="14.7109375" style="220" customWidth="1"/>
    <col min="2569" max="2569" width="13.85546875" style="220" customWidth="1"/>
    <col min="2570" max="2570" width="12.7109375" style="220" customWidth="1"/>
    <col min="2571" max="2571" width="17.85546875" style="220" customWidth="1"/>
    <col min="2572" max="2819" width="9.140625" style="220"/>
    <col min="2820" max="2820" width="16" style="220" customWidth="1"/>
    <col min="2821" max="2821" width="13.5703125" style="220" customWidth="1"/>
    <col min="2822" max="2822" width="11.7109375" style="220" customWidth="1"/>
    <col min="2823" max="2823" width="12.7109375" style="220" customWidth="1"/>
    <col min="2824" max="2824" width="14.7109375" style="220" customWidth="1"/>
    <col min="2825" max="2825" width="13.85546875" style="220" customWidth="1"/>
    <col min="2826" max="2826" width="12.7109375" style="220" customWidth="1"/>
    <col min="2827" max="2827" width="17.85546875" style="220" customWidth="1"/>
    <col min="2828" max="3075" width="9.140625" style="220"/>
    <col min="3076" max="3076" width="16" style="220" customWidth="1"/>
    <col min="3077" max="3077" width="13.5703125" style="220" customWidth="1"/>
    <col min="3078" max="3078" width="11.7109375" style="220" customWidth="1"/>
    <col min="3079" max="3079" width="12.7109375" style="220" customWidth="1"/>
    <col min="3080" max="3080" width="14.7109375" style="220" customWidth="1"/>
    <col min="3081" max="3081" width="13.85546875" style="220" customWidth="1"/>
    <col min="3082" max="3082" width="12.7109375" style="220" customWidth="1"/>
    <col min="3083" max="3083" width="17.85546875" style="220" customWidth="1"/>
    <col min="3084" max="3331" width="9.140625" style="220"/>
    <col min="3332" max="3332" width="16" style="220" customWidth="1"/>
    <col min="3333" max="3333" width="13.5703125" style="220" customWidth="1"/>
    <col min="3334" max="3334" width="11.7109375" style="220" customWidth="1"/>
    <col min="3335" max="3335" width="12.7109375" style="220" customWidth="1"/>
    <col min="3336" max="3336" width="14.7109375" style="220" customWidth="1"/>
    <col min="3337" max="3337" width="13.85546875" style="220" customWidth="1"/>
    <col min="3338" max="3338" width="12.7109375" style="220" customWidth="1"/>
    <col min="3339" max="3339" width="17.85546875" style="220" customWidth="1"/>
    <col min="3340" max="3587" width="9.140625" style="220"/>
    <col min="3588" max="3588" width="16" style="220" customWidth="1"/>
    <col min="3589" max="3589" width="13.5703125" style="220" customWidth="1"/>
    <col min="3590" max="3590" width="11.7109375" style="220" customWidth="1"/>
    <col min="3591" max="3591" width="12.7109375" style="220" customWidth="1"/>
    <col min="3592" max="3592" width="14.7109375" style="220" customWidth="1"/>
    <col min="3593" max="3593" width="13.85546875" style="220" customWidth="1"/>
    <col min="3594" max="3594" width="12.7109375" style="220" customWidth="1"/>
    <col min="3595" max="3595" width="17.85546875" style="220" customWidth="1"/>
    <col min="3596" max="3843" width="9.140625" style="220"/>
    <col min="3844" max="3844" width="16" style="220" customWidth="1"/>
    <col min="3845" max="3845" width="13.5703125" style="220" customWidth="1"/>
    <col min="3846" max="3846" width="11.7109375" style="220" customWidth="1"/>
    <col min="3847" max="3847" width="12.7109375" style="220" customWidth="1"/>
    <col min="3848" max="3848" width="14.7109375" style="220" customWidth="1"/>
    <col min="3849" max="3849" width="13.85546875" style="220" customWidth="1"/>
    <col min="3850" max="3850" width="12.7109375" style="220" customWidth="1"/>
    <col min="3851" max="3851" width="17.85546875" style="220" customWidth="1"/>
    <col min="3852" max="4099" width="9.140625" style="220"/>
    <col min="4100" max="4100" width="16" style="220" customWidth="1"/>
    <col min="4101" max="4101" width="13.5703125" style="220" customWidth="1"/>
    <col min="4102" max="4102" width="11.7109375" style="220" customWidth="1"/>
    <col min="4103" max="4103" width="12.7109375" style="220" customWidth="1"/>
    <col min="4104" max="4104" width="14.7109375" style="220" customWidth="1"/>
    <col min="4105" max="4105" width="13.85546875" style="220" customWidth="1"/>
    <col min="4106" max="4106" width="12.7109375" style="220" customWidth="1"/>
    <col min="4107" max="4107" width="17.85546875" style="220" customWidth="1"/>
    <col min="4108" max="4355" width="9.140625" style="220"/>
    <col min="4356" max="4356" width="16" style="220" customWidth="1"/>
    <col min="4357" max="4357" width="13.5703125" style="220" customWidth="1"/>
    <col min="4358" max="4358" width="11.7109375" style="220" customWidth="1"/>
    <col min="4359" max="4359" width="12.7109375" style="220" customWidth="1"/>
    <col min="4360" max="4360" width="14.7109375" style="220" customWidth="1"/>
    <col min="4361" max="4361" width="13.85546875" style="220" customWidth="1"/>
    <col min="4362" max="4362" width="12.7109375" style="220" customWidth="1"/>
    <col min="4363" max="4363" width="17.85546875" style="220" customWidth="1"/>
    <col min="4364" max="4611" width="9.140625" style="220"/>
    <col min="4612" max="4612" width="16" style="220" customWidth="1"/>
    <col min="4613" max="4613" width="13.5703125" style="220" customWidth="1"/>
    <col min="4614" max="4614" width="11.7109375" style="220" customWidth="1"/>
    <col min="4615" max="4615" width="12.7109375" style="220" customWidth="1"/>
    <col min="4616" max="4616" width="14.7109375" style="220" customWidth="1"/>
    <col min="4617" max="4617" width="13.85546875" style="220" customWidth="1"/>
    <col min="4618" max="4618" width="12.7109375" style="220" customWidth="1"/>
    <col min="4619" max="4619" width="17.85546875" style="220" customWidth="1"/>
    <col min="4620" max="4867" width="9.140625" style="220"/>
    <col min="4868" max="4868" width="16" style="220" customWidth="1"/>
    <col min="4869" max="4869" width="13.5703125" style="220" customWidth="1"/>
    <col min="4870" max="4870" width="11.7109375" style="220" customWidth="1"/>
    <col min="4871" max="4871" width="12.7109375" style="220" customWidth="1"/>
    <col min="4872" max="4872" width="14.7109375" style="220" customWidth="1"/>
    <col min="4873" max="4873" width="13.85546875" style="220" customWidth="1"/>
    <col min="4874" max="4874" width="12.7109375" style="220" customWidth="1"/>
    <col min="4875" max="4875" width="17.85546875" style="220" customWidth="1"/>
    <col min="4876" max="5123" width="9.140625" style="220"/>
    <col min="5124" max="5124" width="16" style="220" customWidth="1"/>
    <col min="5125" max="5125" width="13.5703125" style="220" customWidth="1"/>
    <col min="5126" max="5126" width="11.7109375" style="220" customWidth="1"/>
    <col min="5127" max="5127" width="12.7109375" style="220" customWidth="1"/>
    <col min="5128" max="5128" width="14.7109375" style="220" customWidth="1"/>
    <col min="5129" max="5129" width="13.85546875" style="220" customWidth="1"/>
    <col min="5130" max="5130" width="12.7109375" style="220" customWidth="1"/>
    <col min="5131" max="5131" width="17.85546875" style="220" customWidth="1"/>
    <col min="5132" max="5379" width="9.140625" style="220"/>
    <col min="5380" max="5380" width="16" style="220" customWidth="1"/>
    <col min="5381" max="5381" width="13.5703125" style="220" customWidth="1"/>
    <col min="5382" max="5382" width="11.7109375" style="220" customWidth="1"/>
    <col min="5383" max="5383" width="12.7109375" style="220" customWidth="1"/>
    <col min="5384" max="5384" width="14.7109375" style="220" customWidth="1"/>
    <col min="5385" max="5385" width="13.85546875" style="220" customWidth="1"/>
    <col min="5386" max="5386" width="12.7109375" style="220" customWidth="1"/>
    <col min="5387" max="5387" width="17.85546875" style="220" customWidth="1"/>
    <col min="5388" max="5635" width="9.140625" style="220"/>
    <col min="5636" max="5636" width="16" style="220" customWidth="1"/>
    <col min="5637" max="5637" width="13.5703125" style="220" customWidth="1"/>
    <col min="5638" max="5638" width="11.7109375" style="220" customWidth="1"/>
    <col min="5639" max="5639" width="12.7109375" style="220" customWidth="1"/>
    <col min="5640" max="5640" width="14.7109375" style="220" customWidth="1"/>
    <col min="5641" max="5641" width="13.85546875" style="220" customWidth="1"/>
    <col min="5642" max="5642" width="12.7109375" style="220" customWidth="1"/>
    <col min="5643" max="5643" width="17.85546875" style="220" customWidth="1"/>
    <col min="5644" max="5891" width="9.140625" style="220"/>
    <col min="5892" max="5892" width="16" style="220" customWidth="1"/>
    <col min="5893" max="5893" width="13.5703125" style="220" customWidth="1"/>
    <col min="5894" max="5894" width="11.7109375" style="220" customWidth="1"/>
    <col min="5895" max="5895" width="12.7109375" style="220" customWidth="1"/>
    <col min="5896" max="5896" width="14.7109375" style="220" customWidth="1"/>
    <col min="5897" max="5897" width="13.85546875" style="220" customWidth="1"/>
    <col min="5898" max="5898" width="12.7109375" style="220" customWidth="1"/>
    <col min="5899" max="5899" width="17.85546875" style="220" customWidth="1"/>
    <col min="5900" max="6147" width="9.140625" style="220"/>
    <col min="6148" max="6148" width="16" style="220" customWidth="1"/>
    <col min="6149" max="6149" width="13.5703125" style="220" customWidth="1"/>
    <col min="6150" max="6150" width="11.7109375" style="220" customWidth="1"/>
    <col min="6151" max="6151" width="12.7109375" style="220" customWidth="1"/>
    <col min="6152" max="6152" width="14.7109375" style="220" customWidth="1"/>
    <col min="6153" max="6153" width="13.85546875" style="220" customWidth="1"/>
    <col min="6154" max="6154" width="12.7109375" style="220" customWidth="1"/>
    <col min="6155" max="6155" width="17.85546875" style="220" customWidth="1"/>
    <col min="6156" max="6403" width="9.140625" style="220"/>
    <col min="6404" max="6404" width="16" style="220" customWidth="1"/>
    <col min="6405" max="6405" width="13.5703125" style="220" customWidth="1"/>
    <col min="6406" max="6406" width="11.7109375" style="220" customWidth="1"/>
    <col min="6407" max="6407" width="12.7109375" style="220" customWidth="1"/>
    <col min="6408" max="6408" width="14.7109375" style="220" customWidth="1"/>
    <col min="6409" max="6409" width="13.85546875" style="220" customWidth="1"/>
    <col min="6410" max="6410" width="12.7109375" style="220" customWidth="1"/>
    <col min="6411" max="6411" width="17.85546875" style="220" customWidth="1"/>
    <col min="6412" max="6659" width="9.140625" style="220"/>
    <col min="6660" max="6660" width="16" style="220" customWidth="1"/>
    <col min="6661" max="6661" width="13.5703125" style="220" customWidth="1"/>
    <col min="6662" max="6662" width="11.7109375" style="220" customWidth="1"/>
    <col min="6663" max="6663" width="12.7109375" style="220" customWidth="1"/>
    <col min="6664" max="6664" width="14.7109375" style="220" customWidth="1"/>
    <col min="6665" max="6665" width="13.85546875" style="220" customWidth="1"/>
    <col min="6666" max="6666" width="12.7109375" style="220" customWidth="1"/>
    <col min="6667" max="6667" width="17.85546875" style="220" customWidth="1"/>
    <col min="6668" max="6915" width="9.140625" style="220"/>
    <col min="6916" max="6916" width="16" style="220" customWidth="1"/>
    <col min="6917" max="6917" width="13.5703125" style="220" customWidth="1"/>
    <col min="6918" max="6918" width="11.7109375" style="220" customWidth="1"/>
    <col min="6919" max="6919" width="12.7109375" style="220" customWidth="1"/>
    <col min="6920" max="6920" width="14.7109375" style="220" customWidth="1"/>
    <col min="6921" max="6921" width="13.85546875" style="220" customWidth="1"/>
    <col min="6922" max="6922" width="12.7109375" style="220" customWidth="1"/>
    <col min="6923" max="6923" width="17.85546875" style="220" customWidth="1"/>
    <col min="6924" max="7171" width="9.140625" style="220"/>
    <col min="7172" max="7172" width="16" style="220" customWidth="1"/>
    <col min="7173" max="7173" width="13.5703125" style="220" customWidth="1"/>
    <col min="7174" max="7174" width="11.7109375" style="220" customWidth="1"/>
    <col min="7175" max="7175" width="12.7109375" style="220" customWidth="1"/>
    <col min="7176" max="7176" width="14.7109375" style="220" customWidth="1"/>
    <col min="7177" max="7177" width="13.85546875" style="220" customWidth="1"/>
    <col min="7178" max="7178" width="12.7109375" style="220" customWidth="1"/>
    <col min="7179" max="7179" width="17.85546875" style="220" customWidth="1"/>
    <col min="7180" max="7427" width="9.140625" style="220"/>
    <col min="7428" max="7428" width="16" style="220" customWidth="1"/>
    <col min="7429" max="7429" width="13.5703125" style="220" customWidth="1"/>
    <col min="7430" max="7430" width="11.7109375" style="220" customWidth="1"/>
    <col min="7431" max="7431" width="12.7109375" style="220" customWidth="1"/>
    <col min="7432" max="7432" width="14.7109375" style="220" customWidth="1"/>
    <col min="7433" max="7433" width="13.85546875" style="220" customWidth="1"/>
    <col min="7434" max="7434" width="12.7109375" style="220" customWidth="1"/>
    <col min="7435" max="7435" width="17.85546875" style="220" customWidth="1"/>
    <col min="7436" max="7683" width="9.140625" style="220"/>
    <col min="7684" max="7684" width="16" style="220" customWidth="1"/>
    <col min="7685" max="7685" width="13.5703125" style="220" customWidth="1"/>
    <col min="7686" max="7686" width="11.7109375" style="220" customWidth="1"/>
    <col min="7687" max="7687" width="12.7109375" style="220" customWidth="1"/>
    <col min="7688" max="7688" width="14.7109375" style="220" customWidth="1"/>
    <col min="7689" max="7689" width="13.85546875" style="220" customWidth="1"/>
    <col min="7690" max="7690" width="12.7109375" style="220" customWidth="1"/>
    <col min="7691" max="7691" width="17.85546875" style="220" customWidth="1"/>
    <col min="7692" max="7939" width="9.140625" style="220"/>
    <col min="7940" max="7940" width="16" style="220" customWidth="1"/>
    <col min="7941" max="7941" width="13.5703125" style="220" customWidth="1"/>
    <col min="7942" max="7942" width="11.7109375" style="220" customWidth="1"/>
    <col min="7943" max="7943" width="12.7109375" style="220" customWidth="1"/>
    <col min="7944" max="7944" width="14.7109375" style="220" customWidth="1"/>
    <col min="7945" max="7945" width="13.85546875" style="220" customWidth="1"/>
    <col min="7946" max="7946" width="12.7109375" style="220" customWidth="1"/>
    <col min="7947" max="7947" width="17.85546875" style="220" customWidth="1"/>
    <col min="7948" max="8195" width="9.140625" style="220"/>
    <col min="8196" max="8196" width="16" style="220" customWidth="1"/>
    <col min="8197" max="8197" width="13.5703125" style="220" customWidth="1"/>
    <col min="8198" max="8198" width="11.7109375" style="220" customWidth="1"/>
    <col min="8199" max="8199" width="12.7109375" style="220" customWidth="1"/>
    <col min="8200" max="8200" width="14.7109375" style="220" customWidth="1"/>
    <col min="8201" max="8201" width="13.85546875" style="220" customWidth="1"/>
    <col min="8202" max="8202" width="12.7109375" style="220" customWidth="1"/>
    <col min="8203" max="8203" width="17.85546875" style="220" customWidth="1"/>
    <col min="8204" max="8451" width="9.140625" style="220"/>
    <col min="8452" max="8452" width="16" style="220" customWidth="1"/>
    <col min="8453" max="8453" width="13.5703125" style="220" customWidth="1"/>
    <col min="8454" max="8454" width="11.7109375" style="220" customWidth="1"/>
    <col min="8455" max="8455" width="12.7109375" style="220" customWidth="1"/>
    <col min="8456" max="8456" width="14.7109375" style="220" customWidth="1"/>
    <col min="8457" max="8457" width="13.85546875" style="220" customWidth="1"/>
    <col min="8458" max="8458" width="12.7109375" style="220" customWidth="1"/>
    <col min="8459" max="8459" width="17.85546875" style="220" customWidth="1"/>
    <col min="8460" max="8707" width="9.140625" style="220"/>
    <col min="8708" max="8708" width="16" style="220" customWidth="1"/>
    <col min="8709" max="8709" width="13.5703125" style="220" customWidth="1"/>
    <col min="8710" max="8710" width="11.7109375" style="220" customWidth="1"/>
    <col min="8711" max="8711" width="12.7109375" style="220" customWidth="1"/>
    <col min="8712" max="8712" width="14.7109375" style="220" customWidth="1"/>
    <col min="8713" max="8713" width="13.85546875" style="220" customWidth="1"/>
    <col min="8714" max="8714" width="12.7109375" style="220" customWidth="1"/>
    <col min="8715" max="8715" width="17.85546875" style="220" customWidth="1"/>
    <col min="8716" max="8963" width="9.140625" style="220"/>
    <col min="8964" max="8964" width="16" style="220" customWidth="1"/>
    <col min="8965" max="8965" width="13.5703125" style="220" customWidth="1"/>
    <col min="8966" max="8966" width="11.7109375" style="220" customWidth="1"/>
    <col min="8967" max="8967" width="12.7109375" style="220" customWidth="1"/>
    <col min="8968" max="8968" width="14.7109375" style="220" customWidth="1"/>
    <col min="8969" max="8969" width="13.85546875" style="220" customWidth="1"/>
    <col min="8970" max="8970" width="12.7109375" style="220" customWidth="1"/>
    <col min="8971" max="8971" width="17.85546875" style="220" customWidth="1"/>
    <col min="8972" max="9219" width="9.140625" style="220"/>
    <col min="9220" max="9220" width="16" style="220" customWidth="1"/>
    <col min="9221" max="9221" width="13.5703125" style="220" customWidth="1"/>
    <col min="9222" max="9222" width="11.7109375" style="220" customWidth="1"/>
    <col min="9223" max="9223" width="12.7109375" style="220" customWidth="1"/>
    <col min="9224" max="9224" width="14.7109375" style="220" customWidth="1"/>
    <col min="9225" max="9225" width="13.85546875" style="220" customWidth="1"/>
    <col min="9226" max="9226" width="12.7109375" style="220" customWidth="1"/>
    <col min="9227" max="9227" width="17.85546875" style="220" customWidth="1"/>
    <col min="9228" max="9475" width="9.140625" style="220"/>
    <col min="9476" max="9476" width="16" style="220" customWidth="1"/>
    <col min="9477" max="9477" width="13.5703125" style="220" customWidth="1"/>
    <col min="9478" max="9478" width="11.7109375" style="220" customWidth="1"/>
    <col min="9479" max="9479" width="12.7109375" style="220" customWidth="1"/>
    <col min="9480" max="9480" width="14.7109375" style="220" customWidth="1"/>
    <col min="9481" max="9481" width="13.85546875" style="220" customWidth="1"/>
    <col min="9482" max="9482" width="12.7109375" style="220" customWidth="1"/>
    <col min="9483" max="9483" width="17.85546875" style="220" customWidth="1"/>
    <col min="9484" max="9731" width="9.140625" style="220"/>
    <col min="9732" max="9732" width="16" style="220" customWidth="1"/>
    <col min="9733" max="9733" width="13.5703125" style="220" customWidth="1"/>
    <col min="9734" max="9734" width="11.7109375" style="220" customWidth="1"/>
    <col min="9735" max="9735" width="12.7109375" style="220" customWidth="1"/>
    <col min="9736" max="9736" width="14.7109375" style="220" customWidth="1"/>
    <col min="9737" max="9737" width="13.85546875" style="220" customWidth="1"/>
    <col min="9738" max="9738" width="12.7109375" style="220" customWidth="1"/>
    <col min="9739" max="9739" width="17.85546875" style="220" customWidth="1"/>
    <col min="9740" max="9987" width="9.140625" style="220"/>
    <col min="9988" max="9988" width="16" style="220" customWidth="1"/>
    <col min="9989" max="9989" width="13.5703125" style="220" customWidth="1"/>
    <col min="9990" max="9990" width="11.7109375" style="220" customWidth="1"/>
    <col min="9991" max="9991" width="12.7109375" style="220" customWidth="1"/>
    <col min="9992" max="9992" width="14.7109375" style="220" customWidth="1"/>
    <col min="9993" max="9993" width="13.85546875" style="220" customWidth="1"/>
    <col min="9994" max="9994" width="12.7109375" style="220" customWidth="1"/>
    <col min="9995" max="9995" width="17.85546875" style="220" customWidth="1"/>
    <col min="9996" max="10243" width="9.140625" style="220"/>
    <col min="10244" max="10244" width="16" style="220" customWidth="1"/>
    <col min="10245" max="10245" width="13.5703125" style="220" customWidth="1"/>
    <col min="10246" max="10246" width="11.7109375" style="220" customWidth="1"/>
    <col min="10247" max="10247" width="12.7109375" style="220" customWidth="1"/>
    <col min="10248" max="10248" width="14.7109375" style="220" customWidth="1"/>
    <col min="10249" max="10249" width="13.85546875" style="220" customWidth="1"/>
    <col min="10250" max="10250" width="12.7109375" style="220" customWidth="1"/>
    <col min="10251" max="10251" width="17.85546875" style="220" customWidth="1"/>
    <col min="10252" max="10499" width="9.140625" style="220"/>
    <col min="10500" max="10500" width="16" style="220" customWidth="1"/>
    <col min="10501" max="10501" width="13.5703125" style="220" customWidth="1"/>
    <col min="10502" max="10502" width="11.7109375" style="220" customWidth="1"/>
    <col min="10503" max="10503" width="12.7109375" style="220" customWidth="1"/>
    <col min="10504" max="10504" width="14.7109375" style="220" customWidth="1"/>
    <col min="10505" max="10505" width="13.85546875" style="220" customWidth="1"/>
    <col min="10506" max="10506" width="12.7109375" style="220" customWidth="1"/>
    <col min="10507" max="10507" width="17.85546875" style="220" customWidth="1"/>
    <col min="10508" max="10755" width="9.140625" style="220"/>
    <col min="10756" max="10756" width="16" style="220" customWidth="1"/>
    <col min="10757" max="10757" width="13.5703125" style="220" customWidth="1"/>
    <col min="10758" max="10758" width="11.7109375" style="220" customWidth="1"/>
    <col min="10759" max="10759" width="12.7109375" style="220" customWidth="1"/>
    <col min="10760" max="10760" width="14.7109375" style="220" customWidth="1"/>
    <col min="10761" max="10761" width="13.85546875" style="220" customWidth="1"/>
    <col min="10762" max="10762" width="12.7109375" style="220" customWidth="1"/>
    <col min="10763" max="10763" width="17.85546875" style="220" customWidth="1"/>
    <col min="10764" max="11011" width="9.140625" style="220"/>
    <col min="11012" max="11012" width="16" style="220" customWidth="1"/>
    <col min="11013" max="11013" width="13.5703125" style="220" customWidth="1"/>
    <col min="11014" max="11014" width="11.7109375" style="220" customWidth="1"/>
    <col min="11015" max="11015" width="12.7109375" style="220" customWidth="1"/>
    <col min="11016" max="11016" width="14.7109375" style="220" customWidth="1"/>
    <col min="11017" max="11017" width="13.85546875" style="220" customWidth="1"/>
    <col min="11018" max="11018" width="12.7109375" style="220" customWidth="1"/>
    <col min="11019" max="11019" width="17.85546875" style="220" customWidth="1"/>
    <col min="11020" max="11267" width="9.140625" style="220"/>
    <col min="11268" max="11268" width="16" style="220" customWidth="1"/>
    <col min="11269" max="11269" width="13.5703125" style="220" customWidth="1"/>
    <col min="11270" max="11270" width="11.7109375" style="220" customWidth="1"/>
    <col min="11271" max="11271" width="12.7109375" style="220" customWidth="1"/>
    <col min="11272" max="11272" width="14.7109375" style="220" customWidth="1"/>
    <col min="11273" max="11273" width="13.85546875" style="220" customWidth="1"/>
    <col min="11274" max="11274" width="12.7109375" style="220" customWidth="1"/>
    <col min="11275" max="11275" width="17.85546875" style="220" customWidth="1"/>
    <col min="11276" max="11523" width="9.140625" style="220"/>
    <col min="11524" max="11524" width="16" style="220" customWidth="1"/>
    <col min="11525" max="11525" width="13.5703125" style="220" customWidth="1"/>
    <col min="11526" max="11526" width="11.7109375" style="220" customWidth="1"/>
    <col min="11527" max="11527" width="12.7109375" style="220" customWidth="1"/>
    <col min="11528" max="11528" width="14.7109375" style="220" customWidth="1"/>
    <col min="11529" max="11529" width="13.85546875" style="220" customWidth="1"/>
    <col min="11530" max="11530" width="12.7109375" style="220" customWidth="1"/>
    <col min="11531" max="11531" width="17.85546875" style="220" customWidth="1"/>
    <col min="11532" max="11779" width="9.140625" style="220"/>
    <col min="11780" max="11780" width="16" style="220" customWidth="1"/>
    <col min="11781" max="11781" width="13.5703125" style="220" customWidth="1"/>
    <col min="11782" max="11782" width="11.7109375" style="220" customWidth="1"/>
    <col min="11783" max="11783" width="12.7109375" style="220" customWidth="1"/>
    <col min="11784" max="11784" width="14.7109375" style="220" customWidth="1"/>
    <col min="11785" max="11785" width="13.85546875" style="220" customWidth="1"/>
    <col min="11786" max="11786" width="12.7109375" style="220" customWidth="1"/>
    <col min="11787" max="11787" width="17.85546875" style="220" customWidth="1"/>
    <col min="11788" max="12035" width="9.140625" style="220"/>
    <col min="12036" max="12036" width="16" style="220" customWidth="1"/>
    <col min="12037" max="12037" width="13.5703125" style="220" customWidth="1"/>
    <col min="12038" max="12038" width="11.7109375" style="220" customWidth="1"/>
    <col min="12039" max="12039" width="12.7109375" style="220" customWidth="1"/>
    <col min="12040" max="12040" width="14.7109375" style="220" customWidth="1"/>
    <col min="12041" max="12041" width="13.85546875" style="220" customWidth="1"/>
    <col min="12042" max="12042" width="12.7109375" style="220" customWidth="1"/>
    <col min="12043" max="12043" width="17.85546875" style="220" customWidth="1"/>
    <col min="12044" max="12291" width="9.140625" style="220"/>
    <col min="12292" max="12292" width="16" style="220" customWidth="1"/>
    <col min="12293" max="12293" width="13.5703125" style="220" customWidth="1"/>
    <col min="12294" max="12294" width="11.7109375" style="220" customWidth="1"/>
    <col min="12295" max="12295" width="12.7109375" style="220" customWidth="1"/>
    <col min="12296" max="12296" width="14.7109375" style="220" customWidth="1"/>
    <col min="12297" max="12297" width="13.85546875" style="220" customWidth="1"/>
    <col min="12298" max="12298" width="12.7109375" style="220" customWidth="1"/>
    <col min="12299" max="12299" width="17.85546875" style="220" customWidth="1"/>
    <col min="12300" max="12547" width="9.140625" style="220"/>
    <col min="12548" max="12548" width="16" style="220" customWidth="1"/>
    <col min="12549" max="12549" width="13.5703125" style="220" customWidth="1"/>
    <col min="12550" max="12550" width="11.7109375" style="220" customWidth="1"/>
    <col min="12551" max="12551" width="12.7109375" style="220" customWidth="1"/>
    <col min="12552" max="12552" width="14.7109375" style="220" customWidth="1"/>
    <col min="12553" max="12553" width="13.85546875" style="220" customWidth="1"/>
    <col min="12554" max="12554" width="12.7109375" style="220" customWidth="1"/>
    <col min="12555" max="12555" width="17.85546875" style="220" customWidth="1"/>
    <col min="12556" max="12803" width="9.140625" style="220"/>
    <col min="12804" max="12804" width="16" style="220" customWidth="1"/>
    <col min="12805" max="12805" width="13.5703125" style="220" customWidth="1"/>
    <col min="12806" max="12806" width="11.7109375" style="220" customWidth="1"/>
    <col min="12807" max="12807" width="12.7109375" style="220" customWidth="1"/>
    <col min="12808" max="12808" width="14.7109375" style="220" customWidth="1"/>
    <col min="12809" max="12809" width="13.85546875" style="220" customWidth="1"/>
    <col min="12810" max="12810" width="12.7109375" style="220" customWidth="1"/>
    <col min="12811" max="12811" width="17.85546875" style="220" customWidth="1"/>
    <col min="12812" max="13059" width="9.140625" style="220"/>
    <col min="13060" max="13060" width="16" style="220" customWidth="1"/>
    <col min="13061" max="13061" width="13.5703125" style="220" customWidth="1"/>
    <col min="13062" max="13062" width="11.7109375" style="220" customWidth="1"/>
    <col min="13063" max="13063" width="12.7109375" style="220" customWidth="1"/>
    <col min="13064" max="13064" width="14.7109375" style="220" customWidth="1"/>
    <col min="13065" max="13065" width="13.85546875" style="220" customWidth="1"/>
    <col min="13066" max="13066" width="12.7109375" style="220" customWidth="1"/>
    <col min="13067" max="13067" width="17.85546875" style="220" customWidth="1"/>
    <col min="13068" max="13315" width="9.140625" style="220"/>
    <col min="13316" max="13316" width="16" style="220" customWidth="1"/>
    <col min="13317" max="13317" width="13.5703125" style="220" customWidth="1"/>
    <col min="13318" max="13318" width="11.7109375" style="220" customWidth="1"/>
    <col min="13319" max="13319" width="12.7109375" style="220" customWidth="1"/>
    <col min="13320" max="13320" width="14.7109375" style="220" customWidth="1"/>
    <col min="13321" max="13321" width="13.85546875" style="220" customWidth="1"/>
    <col min="13322" max="13322" width="12.7109375" style="220" customWidth="1"/>
    <col min="13323" max="13323" width="17.85546875" style="220" customWidth="1"/>
    <col min="13324" max="13571" width="9.140625" style="220"/>
    <col min="13572" max="13572" width="16" style="220" customWidth="1"/>
    <col min="13573" max="13573" width="13.5703125" style="220" customWidth="1"/>
    <col min="13574" max="13574" width="11.7109375" style="220" customWidth="1"/>
    <col min="13575" max="13575" width="12.7109375" style="220" customWidth="1"/>
    <col min="13576" max="13576" width="14.7109375" style="220" customWidth="1"/>
    <col min="13577" max="13577" width="13.85546875" style="220" customWidth="1"/>
    <col min="13578" max="13578" width="12.7109375" style="220" customWidth="1"/>
    <col min="13579" max="13579" width="17.85546875" style="220" customWidth="1"/>
    <col min="13580" max="13827" width="9.140625" style="220"/>
    <col min="13828" max="13828" width="16" style="220" customWidth="1"/>
    <col min="13829" max="13829" width="13.5703125" style="220" customWidth="1"/>
    <col min="13830" max="13830" width="11.7109375" style="220" customWidth="1"/>
    <col min="13831" max="13831" width="12.7109375" style="220" customWidth="1"/>
    <col min="13832" max="13832" width="14.7109375" style="220" customWidth="1"/>
    <col min="13833" max="13833" width="13.85546875" style="220" customWidth="1"/>
    <col min="13834" max="13834" width="12.7109375" style="220" customWidth="1"/>
    <col min="13835" max="13835" width="17.85546875" style="220" customWidth="1"/>
    <col min="13836" max="14083" width="9.140625" style="220"/>
    <col min="14084" max="14084" width="16" style="220" customWidth="1"/>
    <col min="14085" max="14085" width="13.5703125" style="220" customWidth="1"/>
    <col min="14086" max="14086" width="11.7109375" style="220" customWidth="1"/>
    <col min="14087" max="14087" width="12.7109375" style="220" customWidth="1"/>
    <col min="14088" max="14088" width="14.7109375" style="220" customWidth="1"/>
    <col min="14089" max="14089" width="13.85546875" style="220" customWidth="1"/>
    <col min="14090" max="14090" width="12.7109375" style="220" customWidth="1"/>
    <col min="14091" max="14091" width="17.85546875" style="220" customWidth="1"/>
    <col min="14092" max="14339" width="9.140625" style="220"/>
    <col min="14340" max="14340" width="16" style="220" customWidth="1"/>
    <col min="14341" max="14341" width="13.5703125" style="220" customWidth="1"/>
    <col min="14342" max="14342" width="11.7109375" style="220" customWidth="1"/>
    <col min="14343" max="14343" width="12.7109375" style="220" customWidth="1"/>
    <col min="14344" max="14344" width="14.7109375" style="220" customWidth="1"/>
    <col min="14345" max="14345" width="13.85546875" style="220" customWidth="1"/>
    <col min="14346" max="14346" width="12.7109375" style="220" customWidth="1"/>
    <col min="14347" max="14347" width="17.85546875" style="220" customWidth="1"/>
    <col min="14348" max="14595" width="9.140625" style="220"/>
    <col min="14596" max="14596" width="16" style="220" customWidth="1"/>
    <col min="14597" max="14597" width="13.5703125" style="220" customWidth="1"/>
    <col min="14598" max="14598" width="11.7109375" style="220" customWidth="1"/>
    <col min="14599" max="14599" width="12.7109375" style="220" customWidth="1"/>
    <col min="14600" max="14600" width="14.7109375" style="220" customWidth="1"/>
    <col min="14601" max="14601" width="13.85546875" style="220" customWidth="1"/>
    <col min="14602" max="14602" width="12.7109375" style="220" customWidth="1"/>
    <col min="14603" max="14603" width="17.85546875" style="220" customWidth="1"/>
    <col min="14604" max="14851" width="9.140625" style="220"/>
    <col min="14852" max="14852" width="16" style="220" customWidth="1"/>
    <col min="14853" max="14853" width="13.5703125" style="220" customWidth="1"/>
    <col min="14854" max="14854" width="11.7109375" style="220" customWidth="1"/>
    <col min="14855" max="14855" width="12.7109375" style="220" customWidth="1"/>
    <col min="14856" max="14856" width="14.7109375" style="220" customWidth="1"/>
    <col min="14857" max="14857" width="13.85546875" style="220" customWidth="1"/>
    <col min="14858" max="14858" width="12.7109375" style="220" customWidth="1"/>
    <col min="14859" max="14859" width="17.85546875" style="220" customWidth="1"/>
    <col min="14860" max="15107" width="9.140625" style="220"/>
    <col min="15108" max="15108" width="16" style="220" customWidth="1"/>
    <col min="15109" max="15109" width="13.5703125" style="220" customWidth="1"/>
    <col min="15110" max="15110" width="11.7109375" style="220" customWidth="1"/>
    <col min="15111" max="15111" width="12.7109375" style="220" customWidth="1"/>
    <col min="15112" max="15112" width="14.7109375" style="220" customWidth="1"/>
    <col min="15113" max="15113" width="13.85546875" style="220" customWidth="1"/>
    <col min="15114" max="15114" width="12.7109375" style="220" customWidth="1"/>
    <col min="15115" max="15115" width="17.85546875" style="220" customWidth="1"/>
    <col min="15116" max="15363" width="9.140625" style="220"/>
    <col min="15364" max="15364" width="16" style="220" customWidth="1"/>
    <col min="15365" max="15365" width="13.5703125" style="220" customWidth="1"/>
    <col min="15366" max="15366" width="11.7109375" style="220" customWidth="1"/>
    <col min="15367" max="15367" width="12.7109375" style="220" customWidth="1"/>
    <col min="15368" max="15368" width="14.7109375" style="220" customWidth="1"/>
    <col min="15369" max="15369" width="13.85546875" style="220" customWidth="1"/>
    <col min="15370" max="15370" width="12.7109375" style="220" customWidth="1"/>
    <col min="15371" max="15371" width="17.85546875" style="220" customWidth="1"/>
    <col min="15372" max="15619" width="9.140625" style="220"/>
    <col min="15620" max="15620" width="16" style="220" customWidth="1"/>
    <col min="15621" max="15621" width="13.5703125" style="220" customWidth="1"/>
    <col min="15622" max="15622" width="11.7109375" style="220" customWidth="1"/>
    <col min="15623" max="15623" width="12.7109375" style="220" customWidth="1"/>
    <col min="15624" max="15624" width="14.7109375" style="220" customWidth="1"/>
    <col min="15625" max="15625" width="13.85546875" style="220" customWidth="1"/>
    <col min="15626" max="15626" width="12.7109375" style="220" customWidth="1"/>
    <col min="15627" max="15627" width="17.85546875" style="220" customWidth="1"/>
    <col min="15628" max="15875" width="9.140625" style="220"/>
    <col min="15876" max="15876" width="16" style="220" customWidth="1"/>
    <col min="15877" max="15877" width="13.5703125" style="220" customWidth="1"/>
    <col min="15878" max="15878" width="11.7109375" style="220" customWidth="1"/>
    <col min="15879" max="15879" width="12.7109375" style="220" customWidth="1"/>
    <col min="15880" max="15880" width="14.7109375" style="220" customWidth="1"/>
    <col min="15881" max="15881" width="13.85546875" style="220" customWidth="1"/>
    <col min="15882" max="15882" width="12.7109375" style="220" customWidth="1"/>
    <col min="15883" max="15883" width="17.85546875" style="220" customWidth="1"/>
    <col min="15884" max="16131" width="9.140625" style="220"/>
    <col min="16132" max="16132" width="16" style="220" customWidth="1"/>
    <col min="16133" max="16133" width="13.5703125" style="220" customWidth="1"/>
    <col min="16134" max="16134" width="11.7109375" style="220" customWidth="1"/>
    <col min="16135" max="16135" width="12.7109375" style="220" customWidth="1"/>
    <col min="16136" max="16136" width="14.7109375" style="220" customWidth="1"/>
    <col min="16137" max="16137" width="13.85546875" style="220" customWidth="1"/>
    <col min="16138" max="16138" width="12.7109375" style="220" customWidth="1"/>
    <col min="16139" max="16139" width="17.85546875" style="220" customWidth="1"/>
    <col min="16140" max="16384" width="9.140625" style="220"/>
  </cols>
  <sheetData>
    <row r="1" spans="1:15" ht="67.5" customHeight="1">
      <c r="I1" s="221"/>
      <c r="J1" s="469" t="s">
        <v>232</v>
      </c>
      <c r="K1" s="469"/>
    </row>
    <row r="2" spans="1:15">
      <c r="A2" s="222"/>
      <c r="B2" s="470" t="s">
        <v>421</v>
      </c>
      <c r="C2" s="470"/>
      <c r="D2" s="470"/>
      <c r="E2" s="470"/>
      <c r="F2" s="470"/>
      <c r="G2" s="470"/>
      <c r="H2" s="470"/>
    </row>
    <row r="3" spans="1:15">
      <c r="B3" s="429" t="s">
        <v>233</v>
      </c>
      <c r="C3" s="429"/>
      <c r="D3" s="429"/>
      <c r="E3" s="429"/>
      <c r="F3" s="429"/>
    </row>
    <row r="5" spans="1:15">
      <c r="B5" s="428" t="s">
        <v>234</v>
      </c>
      <c r="C5" s="428"/>
      <c r="D5" s="428"/>
      <c r="E5" s="428"/>
      <c r="F5" s="428"/>
      <c r="G5" s="428"/>
      <c r="H5" s="428"/>
    </row>
    <row r="6" spans="1:15">
      <c r="B6" s="429" t="s">
        <v>235</v>
      </c>
      <c r="C6" s="429"/>
      <c r="D6" s="429"/>
      <c r="E6" s="429"/>
      <c r="F6" s="429"/>
    </row>
    <row r="7" spans="1:15">
      <c r="A7" s="222"/>
      <c r="B7" s="468"/>
      <c r="C7" s="468"/>
      <c r="D7" s="468"/>
      <c r="E7" s="468"/>
      <c r="F7" s="468"/>
      <c r="G7" s="222"/>
      <c r="H7" s="222"/>
      <c r="I7" s="222"/>
      <c r="J7" s="222"/>
      <c r="K7" s="223"/>
    </row>
    <row r="8" spans="1:15">
      <c r="A8" s="224"/>
      <c r="B8" s="224"/>
      <c r="C8" s="224"/>
      <c r="D8" s="224"/>
      <c r="E8" s="224"/>
      <c r="F8" s="224"/>
      <c r="G8" s="224"/>
      <c r="H8" s="224"/>
      <c r="I8" s="224"/>
      <c r="J8" s="444" t="s">
        <v>425</v>
      </c>
      <c r="K8" s="444"/>
    </row>
    <row r="9" spans="1:15" s="226" customFormat="1" ht="15.75">
      <c r="A9" s="445" t="s">
        <v>422</v>
      </c>
      <c r="B9" s="445"/>
      <c r="C9" s="445"/>
      <c r="D9" s="445"/>
      <c r="E9" s="445"/>
      <c r="F9" s="445"/>
      <c r="G9" s="445"/>
      <c r="H9" s="445"/>
      <c r="I9" s="445"/>
      <c r="J9" s="445"/>
      <c r="K9" s="225"/>
    </row>
    <row r="10" spans="1:15">
      <c r="D10" s="227"/>
      <c r="E10" s="227"/>
      <c r="F10" s="227"/>
    </row>
    <row r="11" spans="1:15" ht="12.75" hidden="1" customHeight="1">
      <c r="D11" s="429"/>
      <c r="E11" s="429"/>
      <c r="F11" s="429"/>
    </row>
    <row r="12" spans="1:15">
      <c r="I12" s="228"/>
      <c r="K12" s="229" t="s">
        <v>236</v>
      </c>
    </row>
    <row r="13" spans="1:15">
      <c r="A13" s="446" t="s">
        <v>237</v>
      </c>
      <c r="B13" s="447"/>
      <c r="C13" s="447"/>
      <c r="D13" s="448"/>
      <c r="E13" s="455" t="s">
        <v>238</v>
      </c>
      <c r="F13" s="458" t="s">
        <v>239</v>
      </c>
      <c r="G13" s="459"/>
      <c r="H13" s="458" t="s">
        <v>240</v>
      </c>
      <c r="I13" s="458" t="s">
        <v>241</v>
      </c>
      <c r="J13" s="458" t="s">
        <v>22</v>
      </c>
      <c r="K13" s="455" t="s">
        <v>242</v>
      </c>
    </row>
    <row r="14" spans="1:15">
      <c r="A14" s="449"/>
      <c r="B14" s="450"/>
      <c r="C14" s="450"/>
      <c r="D14" s="451"/>
      <c r="E14" s="456"/>
      <c r="F14" s="460"/>
      <c r="G14" s="461"/>
      <c r="H14" s="462"/>
      <c r="I14" s="462"/>
      <c r="J14" s="462"/>
      <c r="K14" s="456"/>
      <c r="M14" s="222"/>
    </row>
    <row r="15" spans="1:15">
      <c r="A15" s="449"/>
      <c r="B15" s="450"/>
      <c r="C15" s="450"/>
      <c r="D15" s="451"/>
      <c r="E15" s="456"/>
      <c r="F15" s="463" t="s">
        <v>243</v>
      </c>
      <c r="G15" s="458" t="s">
        <v>244</v>
      </c>
      <c r="H15" s="462"/>
      <c r="I15" s="462"/>
      <c r="J15" s="462"/>
      <c r="K15" s="456"/>
      <c r="N15" s="222"/>
      <c r="O15" s="222"/>
    </row>
    <row r="16" spans="1:15">
      <c r="A16" s="452"/>
      <c r="B16" s="453"/>
      <c r="C16" s="453"/>
      <c r="D16" s="454"/>
      <c r="E16" s="457"/>
      <c r="F16" s="464"/>
      <c r="G16" s="460"/>
      <c r="H16" s="460"/>
      <c r="I16" s="460"/>
      <c r="J16" s="460"/>
      <c r="K16" s="457"/>
    </row>
    <row r="17" spans="1:11">
      <c r="A17" s="434" t="s">
        <v>245</v>
      </c>
      <c r="B17" s="435"/>
      <c r="C17" s="435"/>
      <c r="D17" s="436"/>
      <c r="E17" s="230"/>
      <c r="F17" s="231"/>
      <c r="G17" s="232"/>
      <c r="H17" s="233"/>
      <c r="I17" s="233"/>
      <c r="J17" s="234">
        <f>I17</f>
        <v>0</v>
      </c>
      <c r="K17" s="235">
        <f>(E17+H17-I17)</f>
        <v>0</v>
      </c>
    </row>
    <row r="18" spans="1:11">
      <c r="A18" s="465" t="s">
        <v>246</v>
      </c>
      <c r="B18" s="466"/>
      <c r="C18" s="466"/>
      <c r="D18" s="467"/>
      <c r="E18" s="230"/>
      <c r="F18" s="231">
        <v>106300</v>
      </c>
      <c r="G18" s="232">
        <v>34600</v>
      </c>
      <c r="H18" s="233">
        <v>30685.33</v>
      </c>
      <c r="I18" s="246">
        <v>27491.24</v>
      </c>
      <c r="J18" s="246">
        <f>I18</f>
        <v>27491.24</v>
      </c>
      <c r="K18" s="235">
        <f>(E18+H18-I18)</f>
        <v>3194.09</v>
      </c>
    </row>
    <row r="19" spans="1:11">
      <c r="A19" s="465" t="s">
        <v>247</v>
      </c>
      <c r="B19" s="466"/>
      <c r="C19" s="466"/>
      <c r="D19" s="467"/>
      <c r="E19" s="236"/>
      <c r="F19" s="231">
        <v>2000</v>
      </c>
      <c r="G19" s="232">
        <v>500</v>
      </c>
      <c r="H19" s="233">
        <v>1626</v>
      </c>
      <c r="I19" s="233">
        <v>0</v>
      </c>
      <c r="J19" s="234">
        <f>I19</f>
        <v>0</v>
      </c>
      <c r="K19" s="235">
        <f>(E19+H19-I19)</f>
        <v>1626</v>
      </c>
    </row>
    <row r="20" spans="1:11">
      <c r="A20" s="434" t="s">
        <v>248</v>
      </c>
      <c r="B20" s="435"/>
      <c r="C20" s="435"/>
      <c r="D20" s="436"/>
      <c r="E20" s="230"/>
      <c r="F20" s="231"/>
      <c r="G20" s="232"/>
      <c r="H20" s="232"/>
      <c r="I20" s="232"/>
      <c r="J20" s="234">
        <f>I20</f>
        <v>0</v>
      </c>
      <c r="K20" s="235">
        <f>(E20+H20-I20)</f>
        <v>0</v>
      </c>
    </row>
    <row r="21" spans="1:11">
      <c r="A21" s="434" t="s">
        <v>249</v>
      </c>
      <c r="B21" s="435"/>
      <c r="C21" s="435"/>
      <c r="D21" s="436"/>
      <c r="E21" s="237">
        <f>E22+E23</f>
        <v>0</v>
      </c>
      <c r="F21" s="231"/>
      <c r="G21" s="232"/>
      <c r="H21" s="238">
        <f>H22+H23</f>
        <v>0</v>
      </c>
      <c r="I21" s="238">
        <f>I22+I23</f>
        <v>0</v>
      </c>
      <c r="J21" s="238">
        <f>J22+J23</f>
        <v>0</v>
      </c>
      <c r="K21" s="239">
        <f>K22+K23</f>
        <v>0</v>
      </c>
    </row>
    <row r="22" spans="1:11">
      <c r="A22" s="434" t="s">
        <v>250</v>
      </c>
      <c r="B22" s="435"/>
      <c r="C22" s="435"/>
      <c r="D22" s="436"/>
      <c r="E22" s="230"/>
      <c r="F22" s="235" t="s">
        <v>251</v>
      </c>
      <c r="G22" s="238" t="s">
        <v>251</v>
      </c>
      <c r="H22" s="232"/>
      <c r="I22" s="232"/>
      <c r="J22" s="234">
        <f>I22</f>
        <v>0</v>
      </c>
      <c r="K22" s="235">
        <f>(E22+H22-I22)</f>
        <v>0</v>
      </c>
    </row>
    <row r="23" spans="1:11">
      <c r="A23" s="434" t="s">
        <v>252</v>
      </c>
      <c r="B23" s="435"/>
      <c r="C23" s="435"/>
      <c r="D23" s="436"/>
      <c r="E23" s="230"/>
      <c r="F23" s="235" t="s">
        <v>251</v>
      </c>
      <c r="G23" s="238" t="s">
        <v>251</v>
      </c>
      <c r="H23" s="232"/>
      <c r="I23" s="232"/>
      <c r="J23" s="234">
        <f>I23</f>
        <v>0</v>
      </c>
      <c r="K23" s="235">
        <f>(E23+H23-I23)</f>
        <v>0</v>
      </c>
    </row>
    <row r="24" spans="1:11">
      <c r="A24" s="437" t="s">
        <v>253</v>
      </c>
      <c r="B24" s="438"/>
      <c r="C24" s="438"/>
      <c r="D24" s="439"/>
      <c r="E24" s="240">
        <f>E17+E18+E19+E20+E21</f>
        <v>0</v>
      </c>
      <c r="F24" s="235">
        <f>(F17+F18+F19+F20+F21)</f>
        <v>108300</v>
      </c>
      <c r="G24" s="235">
        <f>(G17+G18+G19+G20+G21)</f>
        <v>35100</v>
      </c>
      <c r="H24" s="234">
        <f>(H17+H18+H19+H20+H21)</f>
        <v>32311.33</v>
      </c>
      <c r="I24" s="234">
        <f>(I17+I18+I19+I20+I21)</f>
        <v>27491.24</v>
      </c>
      <c r="J24" s="234">
        <f>(J17+J18+J19+J20+J21)</f>
        <v>27491.24</v>
      </c>
      <c r="K24" s="241" t="s">
        <v>251</v>
      </c>
    </row>
    <row r="25" spans="1:11">
      <c r="A25" s="437" t="s">
        <v>254</v>
      </c>
      <c r="B25" s="438"/>
      <c r="C25" s="438"/>
      <c r="D25" s="439"/>
      <c r="E25" s="443" t="s">
        <v>251</v>
      </c>
      <c r="F25" s="443" t="s">
        <v>251</v>
      </c>
      <c r="G25" s="432" t="s">
        <v>251</v>
      </c>
      <c r="H25" s="432" t="s">
        <v>251</v>
      </c>
      <c r="I25" s="432" t="s">
        <v>251</v>
      </c>
      <c r="J25" s="432" t="s">
        <v>251</v>
      </c>
      <c r="K25" s="430">
        <f>(K17+K18+K19+K21+K20)</f>
        <v>4820.09</v>
      </c>
    </row>
    <row r="26" spans="1:11">
      <c r="A26" s="440"/>
      <c r="B26" s="441"/>
      <c r="C26" s="441"/>
      <c r="D26" s="442"/>
      <c r="E26" s="431"/>
      <c r="F26" s="431"/>
      <c r="G26" s="433"/>
      <c r="H26" s="433"/>
      <c r="I26" s="433"/>
      <c r="J26" s="433"/>
      <c r="K26" s="431"/>
    </row>
    <row r="28" spans="1:11">
      <c r="A28" s="220" t="s">
        <v>208</v>
      </c>
      <c r="H28" s="242"/>
      <c r="J28" s="428" t="s">
        <v>209</v>
      </c>
      <c r="K28" s="428"/>
    </row>
    <row r="29" spans="1:11">
      <c r="H29" s="243" t="s">
        <v>210</v>
      </c>
      <c r="J29" s="429"/>
      <c r="K29" s="429"/>
    </row>
    <row r="30" spans="1:11">
      <c r="A30" s="220" t="s">
        <v>212</v>
      </c>
      <c r="H30" s="242"/>
      <c r="J30" s="428" t="s">
        <v>213</v>
      </c>
      <c r="K30" s="428"/>
    </row>
    <row r="31" spans="1:11">
      <c r="H31" s="243" t="s">
        <v>210</v>
      </c>
      <c r="J31" s="429"/>
      <c r="K31" s="429"/>
    </row>
    <row r="32" spans="1:11">
      <c r="A32" s="244" t="s">
        <v>423</v>
      </c>
      <c r="B32" s="244"/>
      <c r="C32" s="244"/>
      <c r="D32" s="244"/>
      <c r="H32" s="245"/>
    </row>
    <row r="33" spans="1:1">
      <c r="A33" s="220" t="s">
        <v>424</v>
      </c>
    </row>
  </sheetData>
  <protectedRanges>
    <protectedRange sqref="E17:J20 H22:J23 E22:E23" name="Diapazonas1"/>
  </protectedRanges>
  <mergeCells count="38">
    <mergeCell ref="B7:F7"/>
    <mergeCell ref="J1:K1"/>
    <mergeCell ref="B2:H2"/>
    <mergeCell ref="B3:F3"/>
    <mergeCell ref="B5:H5"/>
    <mergeCell ref="B6:F6"/>
    <mergeCell ref="A20:D20"/>
    <mergeCell ref="J8:K8"/>
    <mergeCell ref="A9:J9"/>
    <mergeCell ref="D11:F11"/>
    <mergeCell ref="A13:D16"/>
    <mergeCell ref="E13:E16"/>
    <mergeCell ref="F13:G14"/>
    <mergeCell ref="H13:H16"/>
    <mergeCell ref="I13:I16"/>
    <mergeCell ref="J13:J16"/>
    <mergeCell ref="K13:K16"/>
    <mergeCell ref="F15:F16"/>
    <mergeCell ref="G15:G16"/>
    <mergeCell ref="A17:D17"/>
    <mergeCell ref="A18:D18"/>
    <mergeCell ref="A19:D19"/>
    <mergeCell ref="E25:E26"/>
    <mergeCell ref="F25:F26"/>
    <mergeCell ref="G25:G26"/>
    <mergeCell ref="H25:H26"/>
    <mergeCell ref="I25:I26"/>
    <mergeCell ref="A21:D21"/>
    <mergeCell ref="A22:D22"/>
    <mergeCell ref="A23:D23"/>
    <mergeCell ref="A24:D24"/>
    <mergeCell ref="A25:D26"/>
    <mergeCell ref="J28:K28"/>
    <mergeCell ref="J29:K29"/>
    <mergeCell ref="J31:K31"/>
    <mergeCell ref="J30:K30"/>
    <mergeCell ref="K25:K26"/>
    <mergeCell ref="J25:J26"/>
  </mergeCells>
  <pageMargins left="0.59055118110236227" right="0.19685039370078741" top="0.19685039370078741" bottom="0.19685039370078741" header="3.937007874015748E-2" footer="3.937007874015748E-2"/>
  <pageSetup paperSize="9" scale="9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7CD69-A943-456D-B150-A3C470013651}">
  <sheetPr>
    <pageSetUpPr fitToPage="1"/>
  </sheetPr>
  <dimension ref="A1:R379"/>
  <sheetViews>
    <sheetView topLeftCell="A155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.5703125" style="75" customWidth="1"/>
    <col min="10" max="10" width="11.7109375" style="75" customWidth="1"/>
    <col min="11" max="11" width="12.42578125" style="75" customWidth="1"/>
    <col min="12" max="12" width="14.285156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12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895574</v>
      </c>
      <c r="J35" s="119">
        <f>SUM(J36+J47+J67+J88+J95+J115+J141+J160+J170)</f>
        <v>218800</v>
      </c>
      <c r="K35" s="120">
        <f>SUM(K36+K47+K67+K88+K95+K115+K141+K160+K170)</f>
        <v>139113</v>
      </c>
      <c r="L35" s="119">
        <f>SUM(L36+L47+L67+L88+L95+L115+L141+L160+L170)</f>
        <v>139113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686500</v>
      </c>
      <c r="J36" s="119">
        <f>SUM(J37+J43)</f>
        <v>172900</v>
      </c>
      <c r="K36" s="128">
        <f>SUM(K37+K43)</f>
        <v>112903.11</v>
      </c>
      <c r="L36" s="129">
        <f>SUM(L37+L43)</f>
        <v>112903.11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675000</v>
      </c>
      <c r="J37" s="119">
        <f>SUM(J38)</f>
        <v>170000</v>
      </c>
      <c r="K37" s="120">
        <f>SUM(K38)</f>
        <v>111122.07</v>
      </c>
      <c r="L37" s="119">
        <f>SUM(L38)</f>
        <v>111122.07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675000</v>
      </c>
      <c r="J38" s="119">
        <f t="shared" ref="J38:L39" si="0">SUM(J39)</f>
        <v>170000</v>
      </c>
      <c r="K38" s="119">
        <f t="shared" si="0"/>
        <v>111122.07</v>
      </c>
      <c r="L38" s="119">
        <f t="shared" si="0"/>
        <v>111122.07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675000</v>
      </c>
      <c r="J39" s="120">
        <f t="shared" si="0"/>
        <v>170000</v>
      </c>
      <c r="K39" s="120">
        <f t="shared" si="0"/>
        <v>111122.07</v>
      </c>
      <c r="L39" s="120">
        <f t="shared" si="0"/>
        <v>111122.07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675000</v>
      </c>
      <c r="J40" s="137">
        <v>170000</v>
      </c>
      <c r="K40" s="137">
        <v>111122.07</v>
      </c>
      <c r="L40" s="137">
        <v>111122.07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11500</v>
      </c>
      <c r="J43" s="119">
        <f t="shared" si="1"/>
        <v>2900</v>
      </c>
      <c r="K43" s="120">
        <f t="shared" si="1"/>
        <v>1781.04</v>
      </c>
      <c r="L43" s="119">
        <f t="shared" si="1"/>
        <v>1781.04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11500</v>
      </c>
      <c r="J44" s="119">
        <f t="shared" si="1"/>
        <v>2900</v>
      </c>
      <c r="K44" s="119">
        <f t="shared" si="1"/>
        <v>1781.04</v>
      </c>
      <c r="L44" s="119">
        <f t="shared" si="1"/>
        <v>1781.04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11500</v>
      </c>
      <c r="J45" s="119">
        <f t="shared" si="1"/>
        <v>2900</v>
      </c>
      <c r="K45" s="119">
        <f t="shared" si="1"/>
        <v>1781.04</v>
      </c>
      <c r="L45" s="119">
        <f t="shared" si="1"/>
        <v>1781.04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11500</v>
      </c>
      <c r="J46" s="137">
        <v>2900</v>
      </c>
      <c r="K46" s="137">
        <v>1781.04</v>
      </c>
      <c r="L46" s="137">
        <v>1781.04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191774</v>
      </c>
      <c r="J47" s="142">
        <f t="shared" si="2"/>
        <v>41400</v>
      </c>
      <c r="K47" s="141">
        <f t="shared" si="2"/>
        <v>23402.230000000003</v>
      </c>
      <c r="L47" s="141">
        <f t="shared" si="2"/>
        <v>23402.230000000003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191774</v>
      </c>
      <c r="J48" s="120">
        <f t="shared" si="2"/>
        <v>41400</v>
      </c>
      <c r="K48" s="119">
        <f t="shared" si="2"/>
        <v>23402.230000000003</v>
      </c>
      <c r="L48" s="120">
        <f t="shared" si="2"/>
        <v>23402.230000000003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191774</v>
      </c>
      <c r="J49" s="120">
        <f t="shared" si="2"/>
        <v>41400</v>
      </c>
      <c r="K49" s="129">
        <f t="shared" si="2"/>
        <v>23402.230000000003</v>
      </c>
      <c r="L49" s="129">
        <f t="shared" si="2"/>
        <v>23402.230000000003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191774</v>
      </c>
      <c r="J50" s="148">
        <f>SUM(J51:J66)</f>
        <v>41400</v>
      </c>
      <c r="K50" s="149">
        <f>SUM(K51:K66)</f>
        <v>23402.230000000003</v>
      </c>
      <c r="L50" s="149">
        <f>SUM(L51:L66)</f>
        <v>23402.230000000003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1300</v>
      </c>
      <c r="J52" s="137">
        <v>200</v>
      </c>
      <c r="K52" s="137">
        <v>60.2</v>
      </c>
      <c r="L52" s="137">
        <v>60.2</v>
      </c>
      <c r="M52"/>
      <c r="Q52" s="135"/>
      <c r="R5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3400</v>
      </c>
      <c r="J53" s="137">
        <v>900</v>
      </c>
      <c r="K53" s="137">
        <v>231.8</v>
      </c>
      <c r="L53" s="137">
        <v>231.8</v>
      </c>
      <c r="M53"/>
      <c r="Q53" s="135"/>
      <c r="R53"/>
    </row>
    <row r="54" spans="1:18" ht="27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5600</v>
      </c>
      <c r="J54" s="137">
        <v>1300</v>
      </c>
      <c r="K54" s="137">
        <v>663.6</v>
      </c>
      <c r="L54" s="137">
        <v>663.6</v>
      </c>
      <c r="M54"/>
      <c r="Q54" s="135"/>
      <c r="R54"/>
    </row>
    <row r="55" spans="1:18" ht="26.25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2100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700</v>
      </c>
      <c r="J56" s="137">
        <v>100</v>
      </c>
      <c r="K56" s="137">
        <v>100</v>
      </c>
      <c r="L56" s="137">
        <v>100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65090</v>
      </c>
      <c r="J59" s="137">
        <v>2300</v>
      </c>
      <c r="K59" s="137">
        <v>1593.23</v>
      </c>
      <c r="L59" s="137">
        <v>1593.23</v>
      </c>
      <c r="M59"/>
      <c r="Q59" s="135"/>
      <c r="R59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2800</v>
      </c>
      <c r="J60" s="137">
        <v>600</v>
      </c>
      <c r="K60" s="137">
        <v>439.74</v>
      </c>
      <c r="L60" s="137">
        <v>439.74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56200</v>
      </c>
      <c r="J62" s="137">
        <v>30000</v>
      </c>
      <c r="K62" s="137">
        <v>17379.3</v>
      </c>
      <c r="L62" s="137">
        <v>17379.3</v>
      </c>
      <c r="M62"/>
      <c r="Q62" s="135"/>
      <c r="R6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8600</v>
      </c>
      <c r="J63" s="137">
        <v>1600</v>
      </c>
      <c r="K63" s="137">
        <v>175.2</v>
      </c>
      <c r="L63" s="137">
        <v>175.2</v>
      </c>
      <c r="M63"/>
      <c r="Q63" s="135"/>
      <c r="R63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800</v>
      </c>
      <c r="J64" s="137">
        <v>200</v>
      </c>
      <c r="K64" s="137">
        <v>101.49</v>
      </c>
      <c r="L64" s="137">
        <v>101.49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45184</v>
      </c>
      <c r="J66" s="137">
        <v>4200</v>
      </c>
      <c r="K66" s="137">
        <v>2657.67</v>
      </c>
      <c r="L66" s="137">
        <v>2657.67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17300</v>
      </c>
      <c r="J141" s="161">
        <f>SUM(J142+J147+J155)</f>
        <v>4500</v>
      </c>
      <c r="K141" s="120">
        <f>SUM(K142+K147+K155)</f>
        <v>2807.66</v>
      </c>
      <c r="L141" s="119">
        <f>SUM(L142+L147+L155)</f>
        <v>2807.66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17300</v>
      </c>
      <c r="J155" s="161">
        <f t="shared" si="16"/>
        <v>4500</v>
      </c>
      <c r="K155" s="120">
        <f t="shared" si="16"/>
        <v>2807.66</v>
      </c>
      <c r="L155" s="119">
        <f t="shared" si="16"/>
        <v>2807.66</v>
      </c>
    </row>
    <row r="156" spans="1:13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17300</v>
      </c>
      <c r="J156" s="175">
        <f t="shared" si="16"/>
        <v>4500</v>
      </c>
      <c r="K156" s="149">
        <f t="shared" si="16"/>
        <v>2807.66</v>
      </c>
      <c r="L156" s="148">
        <f t="shared" si="16"/>
        <v>2807.66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17300</v>
      </c>
      <c r="J157" s="161">
        <f>SUM(J158:J159)</f>
        <v>4500</v>
      </c>
      <c r="K157" s="120">
        <f>SUM(K158:K159)</f>
        <v>2807.66</v>
      </c>
      <c r="L157" s="119">
        <f>SUM(L158:L159)</f>
        <v>2807.66</v>
      </c>
    </row>
    <row r="158" spans="1:13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17300</v>
      </c>
      <c r="J158" s="177">
        <v>4500</v>
      </c>
      <c r="K158" s="177">
        <v>2807.66</v>
      </c>
      <c r="L158" s="177">
        <v>2807.66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276900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276900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276900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32000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32000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32000</v>
      </c>
      <c r="J196" s="136">
        <v>0</v>
      </c>
      <c r="K196" s="136">
        <v>0</v>
      </c>
      <c r="L196" s="183">
        <v>0</v>
      </c>
      <c r="M196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244900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244900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244900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1172474</v>
      </c>
      <c r="J370" s="171">
        <f>SUM(J35+J186)</f>
        <v>218800</v>
      </c>
      <c r="K370" s="171">
        <f>SUM(K35+K186)</f>
        <v>139113</v>
      </c>
      <c r="L370" s="171">
        <f>SUM(L35+L186)</f>
        <v>139113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8152-94C3-4538-8899-840423470CCF}">
  <sheetPr>
    <pageSetUpPr fitToPage="1"/>
  </sheetPr>
  <dimension ref="A1:R379"/>
  <sheetViews>
    <sheetView topLeftCell="A48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85546875" style="75" customWidth="1"/>
    <col min="10" max="10" width="11.7109375" style="75" customWidth="1"/>
    <col min="11" max="11" width="12.42578125" style="75" customWidth="1"/>
    <col min="12" max="12" width="14.1406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29.1" customHeight="1">
      <c r="A28" s="341" t="s">
        <v>222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814204</v>
      </c>
      <c r="J35" s="119">
        <f>SUM(J36+J47+J67+J88+J95+J115+J141+J160+J170)</f>
        <v>218800</v>
      </c>
      <c r="K35" s="120">
        <f>SUM(K36+K47+K67+K88+K95+K115+K141+K160+K170)</f>
        <v>139113</v>
      </c>
      <c r="L35" s="119">
        <f>SUM(L36+L47+L67+L88+L95+L115+L141+L160+L170)</f>
        <v>139113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686500</v>
      </c>
      <c r="J36" s="119">
        <f>SUM(J37+J43)</f>
        <v>172900</v>
      </c>
      <c r="K36" s="128">
        <f>SUM(K37+K43)</f>
        <v>112903.11</v>
      </c>
      <c r="L36" s="129">
        <f>SUM(L37+L43)</f>
        <v>112903.11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675000</v>
      </c>
      <c r="J37" s="119">
        <f>SUM(J38)</f>
        <v>170000</v>
      </c>
      <c r="K37" s="120">
        <f>SUM(K38)</f>
        <v>111122.07</v>
      </c>
      <c r="L37" s="119">
        <f>SUM(L38)</f>
        <v>111122.07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675000</v>
      </c>
      <c r="J38" s="119">
        <f t="shared" ref="J38:L39" si="0">SUM(J39)</f>
        <v>170000</v>
      </c>
      <c r="K38" s="119">
        <f t="shared" si="0"/>
        <v>111122.07</v>
      </c>
      <c r="L38" s="119">
        <f t="shared" si="0"/>
        <v>111122.07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675000</v>
      </c>
      <c r="J39" s="120">
        <f t="shared" si="0"/>
        <v>170000</v>
      </c>
      <c r="K39" s="120">
        <f t="shared" si="0"/>
        <v>111122.07</v>
      </c>
      <c r="L39" s="120">
        <f t="shared" si="0"/>
        <v>111122.07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675000</v>
      </c>
      <c r="J40" s="137">
        <v>170000</v>
      </c>
      <c r="K40" s="137">
        <v>111122.07</v>
      </c>
      <c r="L40" s="137">
        <v>111122.07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11500</v>
      </c>
      <c r="J43" s="119">
        <f t="shared" si="1"/>
        <v>2900</v>
      </c>
      <c r="K43" s="120">
        <f t="shared" si="1"/>
        <v>1781.04</v>
      </c>
      <c r="L43" s="119">
        <f t="shared" si="1"/>
        <v>1781.04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11500</v>
      </c>
      <c r="J44" s="119">
        <f t="shared" si="1"/>
        <v>2900</v>
      </c>
      <c r="K44" s="119">
        <f t="shared" si="1"/>
        <v>1781.04</v>
      </c>
      <c r="L44" s="119">
        <f t="shared" si="1"/>
        <v>1781.04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11500</v>
      </c>
      <c r="J45" s="119">
        <f t="shared" si="1"/>
        <v>2900</v>
      </c>
      <c r="K45" s="119">
        <f t="shared" si="1"/>
        <v>1781.04</v>
      </c>
      <c r="L45" s="119">
        <f t="shared" si="1"/>
        <v>1781.04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11500</v>
      </c>
      <c r="J46" s="137">
        <v>2900</v>
      </c>
      <c r="K46" s="137">
        <v>1781.04</v>
      </c>
      <c r="L46" s="137">
        <v>1781.04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110404</v>
      </c>
      <c r="J47" s="142">
        <f t="shared" si="2"/>
        <v>41400</v>
      </c>
      <c r="K47" s="141">
        <f t="shared" si="2"/>
        <v>23402.230000000003</v>
      </c>
      <c r="L47" s="141">
        <f t="shared" si="2"/>
        <v>23402.230000000003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110404</v>
      </c>
      <c r="J48" s="120">
        <f t="shared" si="2"/>
        <v>41400</v>
      </c>
      <c r="K48" s="119">
        <f t="shared" si="2"/>
        <v>23402.230000000003</v>
      </c>
      <c r="L48" s="120">
        <f t="shared" si="2"/>
        <v>23402.230000000003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110404</v>
      </c>
      <c r="J49" s="120">
        <f t="shared" si="2"/>
        <v>41400</v>
      </c>
      <c r="K49" s="129">
        <f t="shared" si="2"/>
        <v>23402.230000000003</v>
      </c>
      <c r="L49" s="129">
        <f t="shared" si="2"/>
        <v>23402.230000000003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110404</v>
      </c>
      <c r="J50" s="148">
        <f>SUM(J51:J66)</f>
        <v>41400</v>
      </c>
      <c r="K50" s="149">
        <f>SUM(K51:K66)</f>
        <v>23402.230000000003</v>
      </c>
      <c r="L50" s="149">
        <f>SUM(L51:L66)</f>
        <v>23402.230000000003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1300</v>
      </c>
      <c r="J52" s="137">
        <v>200</v>
      </c>
      <c r="K52" s="137">
        <v>60.2</v>
      </c>
      <c r="L52" s="137">
        <v>60.2</v>
      </c>
      <c r="M52"/>
      <c r="Q52" s="135"/>
      <c r="R52"/>
    </row>
    <row r="53" spans="1:18" ht="26.25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3400</v>
      </c>
      <c r="J53" s="137">
        <v>900</v>
      </c>
      <c r="K53" s="137">
        <v>231.8</v>
      </c>
      <c r="L53" s="137">
        <v>231.8</v>
      </c>
      <c r="M53"/>
      <c r="Q53" s="135"/>
      <c r="R53"/>
    </row>
    <row r="54" spans="1:18" ht="27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5600</v>
      </c>
      <c r="J54" s="137">
        <v>1300</v>
      </c>
      <c r="K54" s="137">
        <v>663.6</v>
      </c>
      <c r="L54" s="137">
        <v>663.6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700</v>
      </c>
      <c r="J56" s="137">
        <v>100</v>
      </c>
      <c r="K56" s="137">
        <v>100</v>
      </c>
      <c r="L56" s="137">
        <v>100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9300</v>
      </c>
      <c r="J59" s="137">
        <v>2300</v>
      </c>
      <c r="K59" s="137">
        <v>1593.23</v>
      </c>
      <c r="L59" s="137">
        <v>1593.23</v>
      </c>
      <c r="M59"/>
      <c r="Q59" s="135"/>
      <c r="R59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2800</v>
      </c>
      <c r="J60" s="137">
        <v>600</v>
      </c>
      <c r="K60" s="137">
        <v>439.74</v>
      </c>
      <c r="L60" s="137">
        <v>439.74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56200</v>
      </c>
      <c r="J62" s="137">
        <v>30000</v>
      </c>
      <c r="K62" s="137">
        <v>17379.3</v>
      </c>
      <c r="L62" s="137">
        <v>17379.3</v>
      </c>
      <c r="M62"/>
      <c r="Q62" s="135"/>
      <c r="R6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7000</v>
      </c>
      <c r="J63" s="137">
        <v>1600</v>
      </c>
      <c r="K63" s="137">
        <v>175.2</v>
      </c>
      <c r="L63" s="137">
        <v>175.2</v>
      </c>
      <c r="M63"/>
      <c r="Q63" s="135"/>
      <c r="R63"/>
    </row>
    <row r="64" spans="1:18" ht="12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800</v>
      </c>
      <c r="J64" s="137">
        <v>200</v>
      </c>
      <c r="K64" s="137">
        <v>101.49</v>
      </c>
      <c r="L64" s="137">
        <v>101.49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23304</v>
      </c>
      <c r="J66" s="137">
        <v>4200</v>
      </c>
      <c r="K66" s="137">
        <v>2657.67</v>
      </c>
      <c r="L66" s="137">
        <v>2657.67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17300</v>
      </c>
      <c r="J141" s="161">
        <f>SUM(J142+J147+J155)</f>
        <v>4500</v>
      </c>
      <c r="K141" s="120">
        <f>SUM(K142+K147+K155)</f>
        <v>2807.66</v>
      </c>
      <c r="L141" s="119">
        <f>SUM(L142+L147+L155)</f>
        <v>2807.66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17300</v>
      </c>
      <c r="J155" s="161">
        <f t="shared" si="16"/>
        <v>4500</v>
      </c>
      <c r="K155" s="120">
        <f t="shared" si="16"/>
        <v>2807.66</v>
      </c>
      <c r="L155" s="119">
        <f t="shared" si="16"/>
        <v>2807.66</v>
      </c>
    </row>
    <row r="156" spans="1:13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17300</v>
      </c>
      <c r="J156" s="175">
        <f t="shared" si="16"/>
        <v>4500</v>
      </c>
      <c r="K156" s="149">
        <f t="shared" si="16"/>
        <v>2807.66</v>
      </c>
      <c r="L156" s="148">
        <f t="shared" si="16"/>
        <v>2807.66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17300</v>
      </c>
      <c r="J157" s="161">
        <f>SUM(J158:J159)</f>
        <v>4500</v>
      </c>
      <c r="K157" s="120">
        <f>SUM(K158:K159)</f>
        <v>2807.66</v>
      </c>
      <c r="L157" s="119">
        <f>SUM(L158:L159)</f>
        <v>2807.66</v>
      </c>
    </row>
    <row r="158" spans="1:13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17300</v>
      </c>
      <c r="J158" s="177">
        <v>4500</v>
      </c>
      <c r="K158" s="177">
        <v>2807.66</v>
      </c>
      <c r="L158" s="177">
        <v>2807.66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814204</v>
      </c>
      <c r="J370" s="171">
        <f>SUM(J35+J186)</f>
        <v>218800</v>
      </c>
      <c r="K370" s="171">
        <f>SUM(K35+K186)</f>
        <v>139113</v>
      </c>
      <c r="L370" s="171">
        <f>SUM(L35+L186)</f>
        <v>139113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74803149606299213" bottom="0.74803149606299213" header="3.937007874015748E-2" footer="3.937007874015748E-2"/>
  <pageSetup paperSize="9"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4DF1E-6947-4A1E-84B5-E7B07499AD1A}">
  <sheetPr>
    <pageSetUpPr fitToPage="1"/>
  </sheetPr>
  <dimension ref="A1:R379"/>
  <sheetViews>
    <sheetView topLeftCell="A32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.140625" style="75" customWidth="1"/>
    <col min="10" max="10" width="11.7109375" style="75" customWidth="1"/>
    <col min="11" max="11" width="12.42578125" style="75" customWidth="1"/>
    <col min="12" max="12" width="13.710937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223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hidden="1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0</v>
      </c>
      <c r="J35" s="119">
        <f>SUM(J36+J47+J67+J88+J95+J115+J141+J160+J170)</f>
        <v>0</v>
      </c>
      <c r="K35" s="120">
        <f>SUM(K36+K47+K67+K88+K95+K115+K141+K160+K170)</f>
        <v>0</v>
      </c>
      <c r="L35" s="119">
        <f>SUM(L36+L47+L67+L88+L95+L115+L141+L160+L170)</f>
        <v>0</v>
      </c>
    </row>
    <row r="36" spans="1:18" ht="16.5" hidden="1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0</v>
      </c>
      <c r="J36" s="119">
        <f>SUM(J37+J43)</f>
        <v>0</v>
      </c>
      <c r="K36" s="128">
        <f>SUM(K37+K43)</f>
        <v>0</v>
      </c>
      <c r="L36" s="129">
        <f>SUM(L37+L43)</f>
        <v>0</v>
      </c>
      <c r="M36"/>
    </row>
    <row r="37" spans="1:18" ht="14.25" hidden="1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0</v>
      </c>
      <c r="J37" s="119">
        <f>SUM(J38)</f>
        <v>0</v>
      </c>
      <c r="K37" s="120">
        <f>SUM(K38)</f>
        <v>0</v>
      </c>
      <c r="L37" s="119">
        <f>SUM(L38)</f>
        <v>0</v>
      </c>
      <c r="M37"/>
      <c r="Q37"/>
    </row>
    <row r="38" spans="1:18" ht="13.5" hidden="1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0</v>
      </c>
      <c r="J38" s="119">
        <f t="shared" ref="J38:L39" si="0">SUM(J39)</f>
        <v>0</v>
      </c>
      <c r="K38" s="119">
        <f t="shared" si="0"/>
        <v>0</v>
      </c>
      <c r="L38" s="119">
        <f t="shared" si="0"/>
        <v>0</v>
      </c>
      <c r="M38"/>
      <c r="Q38" s="135"/>
    </row>
    <row r="39" spans="1:18" ht="14.25" hidden="1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0</v>
      </c>
      <c r="J39" s="120">
        <f t="shared" si="0"/>
        <v>0</v>
      </c>
      <c r="K39" s="120">
        <f t="shared" si="0"/>
        <v>0</v>
      </c>
      <c r="L39" s="120">
        <f t="shared" si="0"/>
        <v>0</v>
      </c>
      <c r="M39"/>
      <c r="Q39" s="135"/>
    </row>
    <row r="40" spans="1:18" ht="14.25" hidden="1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0</v>
      </c>
      <c r="J40" s="137">
        <v>0</v>
      </c>
      <c r="K40" s="137">
        <v>0</v>
      </c>
      <c r="L40" s="137">
        <v>0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hidden="1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0</v>
      </c>
      <c r="J43" s="119">
        <f t="shared" si="1"/>
        <v>0</v>
      </c>
      <c r="K43" s="120">
        <f t="shared" si="1"/>
        <v>0</v>
      </c>
      <c r="L43" s="119">
        <f t="shared" si="1"/>
        <v>0</v>
      </c>
      <c r="M43"/>
      <c r="Q43" s="135"/>
    </row>
    <row r="44" spans="1:18" hidden="1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0</v>
      </c>
      <c r="J44" s="119">
        <f t="shared" si="1"/>
        <v>0</v>
      </c>
      <c r="K44" s="119">
        <f t="shared" si="1"/>
        <v>0</v>
      </c>
      <c r="L44" s="119">
        <f t="shared" si="1"/>
        <v>0</v>
      </c>
      <c r="Q44"/>
    </row>
    <row r="45" spans="1:18" ht="13.5" hidden="1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0</v>
      </c>
      <c r="J45" s="119">
        <f t="shared" si="1"/>
        <v>0</v>
      </c>
      <c r="K45" s="119">
        <f t="shared" si="1"/>
        <v>0</v>
      </c>
      <c r="L45" s="119">
        <f t="shared" si="1"/>
        <v>0</v>
      </c>
      <c r="M45"/>
      <c r="Q45" s="135"/>
    </row>
    <row r="46" spans="1:18" ht="14.25" hidden="1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0</v>
      </c>
      <c r="J46" s="137">
        <v>0</v>
      </c>
      <c r="K46" s="137">
        <v>0</v>
      </c>
      <c r="L46" s="137">
        <v>0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240000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240000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240000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240000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240000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240000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240000</v>
      </c>
      <c r="J370" s="171">
        <f>SUM(J35+J186)</f>
        <v>0</v>
      </c>
      <c r="K370" s="171">
        <f>SUM(K35+K186)</f>
        <v>0</v>
      </c>
      <c r="L370" s="171">
        <f>SUM(L35+L186)</f>
        <v>0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8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DFFF3-C310-422A-A146-95D44CED97B3}">
  <sheetPr>
    <pageSetUpPr fitToPage="1"/>
  </sheetPr>
  <dimension ref="A1:R379"/>
  <sheetViews>
    <sheetView topLeftCell="A63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" style="75" customWidth="1"/>
    <col min="10" max="10" width="11.7109375" style="75" customWidth="1"/>
    <col min="11" max="11" width="12.42578125" style="75" customWidth="1"/>
    <col min="12" max="12" width="14.425781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43.5" customHeight="1">
      <c r="A28" s="341" t="s">
        <v>224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81370</v>
      </c>
      <c r="J35" s="119">
        <f>SUM(J36+J47+J67+J88+J95+J115+J141+J160+J170)</f>
        <v>0</v>
      </c>
      <c r="K35" s="120">
        <f>SUM(K36+K47+K67+K88+K95+K115+K141+K160+K170)</f>
        <v>0</v>
      </c>
      <c r="L35" s="119">
        <f>SUM(L36+L47+L67+L88+L95+L115+L141+L160+L170)</f>
        <v>0</v>
      </c>
    </row>
    <row r="36" spans="1:18" ht="16.5" hidden="1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0</v>
      </c>
      <c r="J36" s="119">
        <f>SUM(J37+J43)</f>
        <v>0</v>
      </c>
      <c r="K36" s="128">
        <f>SUM(K37+K43)</f>
        <v>0</v>
      </c>
      <c r="L36" s="129">
        <f>SUM(L37+L43)</f>
        <v>0</v>
      </c>
      <c r="M36"/>
    </row>
    <row r="37" spans="1:18" ht="14.25" hidden="1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0</v>
      </c>
      <c r="J37" s="119">
        <f>SUM(J38)</f>
        <v>0</v>
      </c>
      <c r="K37" s="120">
        <f>SUM(K38)</f>
        <v>0</v>
      </c>
      <c r="L37" s="119">
        <f>SUM(L38)</f>
        <v>0</v>
      </c>
      <c r="M37"/>
      <c r="Q37"/>
    </row>
    <row r="38" spans="1:18" ht="13.5" hidden="1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0</v>
      </c>
      <c r="J38" s="119">
        <f t="shared" ref="J38:L39" si="0">SUM(J39)</f>
        <v>0</v>
      </c>
      <c r="K38" s="119">
        <f t="shared" si="0"/>
        <v>0</v>
      </c>
      <c r="L38" s="119">
        <f t="shared" si="0"/>
        <v>0</v>
      </c>
      <c r="M38"/>
      <c r="Q38" s="135"/>
    </row>
    <row r="39" spans="1:18" ht="14.25" hidden="1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0</v>
      </c>
      <c r="J39" s="120">
        <f t="shared" si="0"/>
        <v>0</v>
      </c>
      <c r="K39" s="120">
        <f t="shared" si="0"/>
        <v>0</v>
      </c>
      <c r="L39" s="120">
        <f t="shared" si="0"/>
        <v>0</v>
      </c>
      <c r="M39"/>
      <c r="Q39" s="135"/>
    </row>
    <row r="40" spans="1:18" ht="14.25" hidden="1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0</v>
      </c>
      <c r="J40" s="137">
        <v>0</v>
      </c>
      <c r="K40" s="137">
        <v>0</v>
      </c>
      <c r="L40" s="137">
        <v>0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hidden="1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0</v>
      </c>
      <c r="J43" s="119">
        <f t="shared" si="1"/>
        <v>0</v>
      </c>
      <c r="K43" s="120">
        <f t="shared" si="1"/>
        <v>0</v>
      </c>
      <c r="L43" s="119">
        <f t="shared" si="1"/>
        <v>0</v>
      </c>
      <c r="M43"/>
      <c r="Q43" s="135"/>
    </row>
    <row r="44" spans="1:18" hidden="1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0</v>
      </c>
      <c r="J44" s="119">
        <f t="shared" si="1"/>
        <v>0</v>
      </c>
      <c r="K44" s="119">
        <f t="shared" si="1"/>
        <v>0</v>
      </c>
      <c r="L44" s="119">
        <f t="shared" si="1"/>
        <v>0</v>
      </c>
      <c r="Q44"/>
    </row>
    <row r="45" spans="1:18" ht="13.5" hidden="1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0</v>
      </c>
      <c r="J45" s="119">
        <f t="shared" si="1"/>
        <v>0</v>
      </c>
      <c r="K45" s="119">
        <f t="shared" si="1"/>
        <v>0</v>
      </c>
      <c r="L45" s="119">
        <f t="shared" si="1"/>
        <v>0</v>
      </c>
      <c r="M45"/>
      <c r="Q45" s="135"/>
    </row>
    <row r="46" spans="1:18" ht="14.25" hidden="1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0</v>
      </c>
      <c r="J46" s="137">
        <v>0</v>
      </c>
      <c r="K46" s="137">
        <v>0</v>
      </c>
      <c r="L46" s="137">
        <v>0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81370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81370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81370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81370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2100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55790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1600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21880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36900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36900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36900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32000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32000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32000</v>
      </c>
      <c r="J196" s="136">
        <v>0</v>
      </c>
      <c r="K196" s="136">
        <v>0</v>
      </c>
      <c r="L196" s="183">
        <v>0</v>
      </c>
      <c r="M196"/>
    </row>
    <row r="197" spans="1:13" ht="27.75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4900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4900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4900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118270</v>
      </c>
      <c r="J370" s="171">
        <f>SUM(J35+J186)</f>
        <v>0</v>
      </c>
      <c r="K370" s="171">
        <f>SUM(K35+K186)</f>
        <v>0</v>
      </c>
      <c r="L370" s="171">
        <f>SUM(L35+L186)</f>
        <v>0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ABCDE-CD47-4F48-811B-2619F5B21FD6}">
  <sheetPr>
    <pageSetUpPr fitToPage="1"/>
  </sheetPr>
  <dimension ref="A1:R379"/>
  <sheetViews>
    <sheetView topLeftCell="A31" zoomScaleNormal="100" workbookViewId="0">
      <selection activeCell="H378" sqref="H378:K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9" style="75" customWidth="1"/>
    <col min="10" max="10" width="11.7109375" style="75" customWidth="1"/>
    <col min="11" max="11" width="12.42578125" style="75" customWidth="1"/>
    <col min="12" max="12" width="14.4257812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/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395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12" customHeight="1">
      <c r="A28" s="341" t="s">
        <v>396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/>
      <c r="L28" s="92"/>
      <c r="M28" s="90"/>
    </row>
    <row r="29" spans="1:13" ht="12.75" customHeight="1">
      <c r="F29" s="75"/>
      <c r="G29" s="99" t="s">
        <v>14</v>
      </c>
      <c r="H29" s="100" t="s">
        <v>215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225</v>
      </c>
      <c r="J30" s="104" t="s">
        <v>397</v>
      </c>
      <c r="K30" s="105" t="s">
        <v>221</v>
      </c>
      <c r="L30" s="105" t="s">
        <v>221</v>
      </c>
      <c r="M30" s="90"/>
    </row>
    <row r="31" spans="1:13" ht="14.25" customHeight="1">
      <c r="A31" s="106" t="s">
        <v>216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hidden="1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0</v>
      </c>
      <c r="J35" s="119">
        <f>SUM(J36+J47+J67+J88+J95+J115+J141+J160+J170)</f>
        <v>0</v>
      </c>
      <c r="K35" s="120">
        <f>SUM(K36+K47+K67+K88+K95+K115+K141+K160+K170)</f>
        <v>0</v>
      </c>
      <c r="L35" s="119">
        <f>SUM(L36+L47+L67+L88+L95+L115+L141+L160+L170)</f>
        <v>0</v>
      </c>
    </row>
    <row r="36" spans="1:18" ht="16.5" hidden="1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0</v>
      </c>
      <c r="J36" s="119">
        <f>SUM(J37+J43)</f>
        <v>0</v>
      </c>
      <c r="K36" s="128">
        <f>SUM(K37+K43)</f>
        <v>0</v>
      </c>
      <c r="L36" s="129">
        <f>SUM(L37+L43)</f>
        <v>0</v>
      </c>
      <c r="M36"/>
    </row>
    <row r="37" spans="1:18" ht="14.25" hidden="1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0</v>
      </c>
      <c r="J37" s="119">
        <f>SUM(J38)</f>
        <v>0</v>
      </c>
      <c r="K37" s="120">
        <f>SUM(K38)</f>
        <v>0</v>
      </c>
      <c r="L37" s="119">
        <f>SUM(L38)</f>
        <v>0</v>
      </c>
      <c r="M37"/>
      <c r="Q37"/>
    </row>
    <row r="38" spans="1:18" ht="13.5" hidden="1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0</v>
      </c>
      <c r="J38" s="119">
        <f t="shared" ref="J38:L39" si="0">SUM(J39)</f>
        <v>0</v>
      </c>
      <c r="K38" s="119">
        <f t="shared" si="0"/>
        <v>0</v>
      </c>
      <c r="L38" s="119">
        <f t="shared" si="0"/>
        <v>0</v>
      </c>
      <c r="M38"/>
      <c r="Q38" s="135"/>
    </row>
    <row r="39" spans="1:18" ht="14.25" hidden="1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0</v>
      </c>
      <c r="J39" s="120">
        <f t="shared" si="0"/>
        <v>0</v>
      </c>
      <c r="K39" s="120">
        <f t="shared" si="0"/>
        <v>0</v>
      </c>
      <c r="L39" s="120">
        <f t="shared" si="0"/>
        <v>0</v>
      </c>
      <c r="M39"/>
      <c r="Q39" s="135"/>
    </row>
    <row r="40" spans="1:18" ht="14.25" hidden="1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0</v>
      </c>
      <c r="J40" s="137">
        <v>0</v>
      </c>
      <c r="K40" s="137">
        <v>0</v>
      </c>
      <c r="L40" s="137">
        <v>0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hidden="1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0</v>
      </c>
      <c r="J43" s="119">
        <f t="shared" si="1"/>
        <v>0</v>
      </c>
      <c r="K43" s="120">
        <f t="shared" si="1"/>
        <v>0</v>
      </c>
      <c r="L43" s="119">
        <f t="shared" si="1"/>
        <v>0</v>
      </c>
      <c r="M43"/>
      <c r="Q43" s="135"/>
    </row>
    <row r="44" spans="1:18" hidden="1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0</v>
      </c>
      <c r="J44" s="119">
        <f t="shared" si="1"/>
        <v>0</v>
      </c>
      <c r="K44" s="119">
        <f t="shared" si="1"/>
        <v>0</v>
      </c>
      <c r="L44" s="119">
        <f t="shared" si="1"/>
        <v>0</v>
      </c>
      <c r="Q44"/>
    </row>
    <row r="45" spans="1:18" ht="13.5" hidden="1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0</v>
      </c>
      <c r="J45" s="119">
        <f t="shared" si="1"/>
        <v>0</v>
      </c>
      <c r="K45" s="119">
        <f t="shared" si="1"/>
        <v>0</v>
      </c>
      <c r="L45" s="119">
        <f t="shared" si="1"/>
        <v>0</v>
      </c>
      <c r="M45"/>
      <c r="Q45" s="135"/>
    </row>
    <row r="46" spans="1:18" ht="14.25" hidden="1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0</v>
      </c>
      <c r="J46" s="137">
        <v>0</v>
      </c>
      <c r="K46" s="137">
        <v>0</v>
      </c>
      <c r="L46" s="137">
        <v>0</v>
      </c>
      <c r="M46"/>
      <c r="Q46" s="135"/>
    </row>
    <row r="47" spans="1:18" ht="26.25" hidden="1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0</v>
      </c>
      <c r="J47" s="142">
        <f t="shared" si="2"/>
        <v>0</v>
      </c>
      <c r="K47" s="141">
        <f t="shared" si="2"/>
        <v>0</v>
      </c>
      <c r="L47" s="141">
        <f t="shared" si="2"/>
        <v>0</v>
      </c>
      <c r="M47"/>
    </row>
    <row r="48" spans="1:18" ht="27" hidden="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0</v>
      </c>
      <c r="J48" s="120">
        <f t="shared" si="2"/>
        <v>0</v>
      </c>
      <c r="K48" s="119">
        <f t="shared" si="2"/>
        <v>0</v>
      </c>
      <c r="L48" s="120">
        <f t="shared" si="2"/>
        <v>0</v>
      </c>
      <c r="M48"/>
      <c r="Q48"/>
      <c r="R48" s="135"/>
    </row>
    <row r="49" spans="1:18" ht="15.75" hidden="1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0</v>
      </c>
      <c r="J49" s="120">
        <f t="shared" si="2"/>
        <v>0</v>
      </c>
      <c r="K49" s="129">
        <f t="shared" si="2"/>
        <v>0</v>
      </c>
      <c r="L49" s="129">
        <f t="shared" si="2"/>
        <v>0</v>
      </c>
      <c r="M49"/>
      <c r="Q49" s="135"/>
      <c r="R49"/>
    </row>
    <row r="50" spans="1:18" ht="24.75" hidden="1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0</v>
      </c>
      <c r="J50" s="148">
        <f>SUM(J51:J66)</f>
        <v>0</v>
      </c>
      <c r="K50" s="149">
        <f>SUM(K51:K66)</f>
        <v>0</v>
      </c>
      <c r="L50" s="149">
        <f>SUM(L51:L66)</f>
        <v>0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hidden="1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0</v>
      </c>
      <c r="J66" s="137">
        <v>0</v>
      </c>
      <c r="K66" s="137">
        <v>0</v>
      </c>
      <c r="L66" s="137">
        <v>0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85000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85000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85000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85000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85000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85000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85000</v>
      </c>
      <c r="J370" s="171">
        <f>SUM(J35+J186)</f>
        <v>0</v>
      </c>
      <c r="K370" s="171">
        <f>SUM(K35+K186)</f>
        <v>0</v>
      </c>
      <c r="L370" s="171">
        <f>SUM(L35+L186)</f>
        <v>0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2D8-FB56-466D-83BC-9CDABD6E8235}">
  <sheetPr>
    <pageSetUpPr fitToPage="1"/>
  </sheetPr>
  <dimension ref="A1:R379"/>
  <sheetViews>
    <sheetView topLeftCell="A48" zoomScaleNormal="100" workbookViewId="0">
      <selection activeCell="J375" sqref="J375:L375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0.5703125" style="75" customWidth="1"/>
    <col min="10" max="10" width="11.7109375" style="75" customWidth="1"/>
    <col min="11" max="11" width="12.42578125" style="75" customWidth="1"/>
    <col min="12" max="12" width="14.85546875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0.75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hidden="1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2.2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29.1" customHeight="1">
      <c r="A28" s="341" t="s">
        <v>222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226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227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2148400</v>
      </c>
      <c r="J35" s="119">
        <f>SUM(J36+J47+J67+J88+J95+J115+J141+J160+J170)</f>
        <v>544800</v>
      </c>
      <c r="K35" s="120">
        <f>SUM(K36+K47+K67+K88+K95+K115+K141+K160+K170)</f>
        <v>348619.64999999997</v>
      </c>
      <c r="L35" s="119">
        <f>SUM(L36+L47+L67+L88+L95+L115+L141+L160+L170)</f>
        <v>348619.64999999997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2081400</v>
      </c>
      <c r="J36" s="119">
        <f>SUM(J37+J43)</f>
        <v>528000</v>
      </c>
      <c r="K36" s="128">
        <f>SUM(K37+K43)</f>
        <v>342217.64999999997</v>
      </c>
      <c r="L36" s="129">
        <f>SUM(L37+L43)</f>
        <v>342217.64999999997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2051000</v>
      </c>
      <c r="J37" s="119">
        <f>SUM(J38)</f>
        <v>520000</v>
      </c>
      <c r="K37" s="120">
        <f>SUM(K38)</f>
        <v>337248.92</v>
      </c>
      <c r="L37" s="119">
        <f>SUM(L38)</f>
        <v>337248.92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2051000</v>
      </c>
      <c r="J38" s="119">
        <f t="shared" ref="J38:L39" si="0">SUM(J39)</f>
        <v>520000</v>
      </c>
      <c r="K38" s="119">
        <f t="shared" si="0"/>
        <v>337248.92</v>
      </c>
      <c r="L38" s="119">
        <f t="shared" si="0"/>
        <v>337248.92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2051000</v>
      </c>
      <c r="J39" s="120">
        <f t="shared" si="0"/>
        <v>520000</v>
      </c>
      <c r="K39" s="120">
        <f t="shared" si="0"/>
        <v>337248.92</v>
      </c>
      <c r="L39" s="120">
        <f t="shared" si="0"/>
        <v>337248.92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2051000</v>
      </c>
      <c r="J40" s="137">
        <v>520000</v>
      </c>
      <c r="K40" s="137">
        <v>337248.92</v>
      </c>
      <c r="L40" s="137">
        <v>337248.92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30400</v>
      </c>
      <c r="J43" s="119">
        <f t="shared" si="1"/>
        <v>8000</v>
      </c>
      <c r="K43" s="120">
        <f t="shared" si="1"/>
        <v>4968.7299999999996</v>
      </c>
      <c r="L43" s="119">
        <f t="shared" si="1"/>
        <v>4968.7299999999996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30400</v>
      </c>
      <c r="J44" s="119">
        <f t="shared" si="1"/>
        <v>8000</v>
      </c>
      <c r="K44" s="119">
        <f t="shared" si="1"/>
        <v>4968.7299999999996</v>
      </c>
      <c r="L44" s="119">
        <f t="shared" si="1"/>
        <v>4968.7299999999996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30400</v>
      </c>
      <c r="J45" s="119">
        <f t="shared" si="1"/>
        <v>8000</v>
      </c>
      <c r="K45" s="119">
        <f t="shared" si="1"/>
        <v>4968.7299999999996</v>
      </c>
      <c r="L45" s="119">
        <f t="shared" si="1"/>
        <v>4968.7299999999996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30400</v>
      </c>
      <c r="J46" s="137">
        <v>8000</v>
      </c>
      <c r="K46" s="137">
        <v>4968.7299999999996</v>
      </c>
      <c r="L46" s="137">
        <v>4968.7299999999996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55500</v>
      </c>
      <c r="J47" s="142">
        <f t="shared" si="2"/>
        <v>12800</v>
      </c>
      <c r="K47" s="141">
        <f t="shared" si="2"/>
        <v>3611.88</v>
      </c>
      <c r="L47" s="141">
        <f t="shared" si="2"/>
        <v>3611.88</v>
      </c>
      <c r="M47"/>
    </row>
    <row r="48" spans="1:18" ht="21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55500</v>
      </c>
      <c r="J48" s="120">
        <f t="shared" si="2"/>
        <v>12800</v>
      </c>
      <c r="K48" s="119">
        <f t="shared" si="2"/>
        <v>3611.88</v>
      </c>
      <c r="L48" s="120">
        <f t="shared" si="2"/>
        <v>3611.88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55500</v>
      </c>
      <c r="J49" s="120">
        <f t="shared" si="2"/>
        <v>12800</v>
      </c>
      <c r="K49" s="129">
        <f t="shared" si="2"/>
        <v>3611.88</v>
      </c>
      <c r="L49" s="129">
        <f t="shared" si="2"/>
        <v>3611.88</v>
      </c>
      <c r="M49"/>
      <c r="Q49" s="135"/>
      <c r="R49"/>
    </row>
    <row r="50" spans="1:18" ht="18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55500</v>
      </c>
      <c r="J50" s="148">
        <f>SUM(J51:J66)</f>
        <v>12800</v>
      </c>
      <c r="K50" s="149">
        <f>SUM(K51:K66)</f>
        <v>3611.88</v>
      </c>
      <c r="L50" s="149">
        <f>SUM(L51:L66)</f>
        <v>3611.88</v>
      </c>
      <c r="M50"/>
      <c r="Q50" s="135"/>
      <c r="R50"/>
    </row>
    <row r="51" spans="1:18" ht="15.75" hidden="1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0</v>
      </c>
      <c r="J51" s="137">
        <v>0</v>
      </c>
      <c r="K51" s="137">
        <v>0</v>
      </c>
      <c r="L51" s="137">
        <v>0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1000</v>
      </c>
      <c r="J56" s="137">
        <v>300</v>
      </c>
      <c r="K56" s="137">
        <v>300</v>
      </c>
      <c r="L56" s="137">
        <v>300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hidden="1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0</v>
      </c>
      <c r="J59" s="137">
        <v>0</v>
      </c>
      <c r="K59" s="137">
        <v>0</v>
      </c>
      <c r="L59" s="137">
        <v>0</v>
      </c>
      <c r="M59"/>
      <c r="Q59" s="135"/>
      <c r="R59"/>
    </row>
    <row r="60" spans="1:18" ht="15.75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6000</v>
      </c>
      <c r="J60" s="137">
        <v>2500</v>
      </c>
      <c r="K60" s="137">
        <v>513.21</v>
      </c>
      <c r="L60" s="137">
        <v>513.21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22300</v>
      </c>
      <c r="J63" s="137">
        <v>5000</v>
      </c>
      <c r="K63" s="137">
        <v>1749.29</v>
      </c>
      <c r="L63" s="137">
        <v>1749.29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26200</v>
      </c>
      <c r="J66" s="137">
        <v>5000</v>
      </c>
      <c r="K66" s="137">
        <v>1049.3800000000001</v>
      </c>
      <c r="L66" s="137">
        <v>1049.3800000000001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3.25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11500</v>
      </c>
      <c r="J141" s="161">
        <f>SUM(J142+J147+J155)</f>
        <v>4000</v>
      </c>
      <c r="K141" s="120">
        <f>SUM(K142+K147+K155)</f>
        <v>2790.12</v>
      </c>
      <c r="L141" s="119">
        <f>SUM(L142+L147+L155)</f>
        <v>2790.12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11500</v>
      </c>
      <c r="J155" s="161">
        <f t="shared" si="16"/>
        <v>4000</v>
      </c>
      <c r="K155" s="120">
        <f t="shared" si="16"/>
        <v>2790.12</v>
      </c>
      <c r="L155" s="119">
        <f t="shared" si="16"/>
        <v>2790.12</v>
      </c>
    </row>
    <row r="156" spans="1:13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11500</v>
      </c>
      <c r="J156" s="175">
        <f t="shared" si="16"/>
        <v>4000</v>
      </c>
      <c r="K156" s="149">
        <f t="shared" si="16"/>
        <v>2790.12</v>
      </c>
      <c r="L156" s="148">
        <f t="shared" si="16"/>
        <v>2790.12</v>
      </c>
    </row>
    <row r="157" spans="1:13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11500</v>
      </c>
      <c r="J157" s="161">
        <f>SUM(J158:J159)</f>
        <v>4000</v>
      </c>
      <c r="K157" s="120">
        <f>SUM(K158:K159)</f>
        <v>2790.12</v>
      </c>
      <c r="L157" s="119">
        <f>SUM(L158:L159)</f>
        <v>2790.12</v>
      </c>
    </row>
    <row r="158" spans="1:13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11500</v>
      </c>
      <c r="J158" s="177">
        <v>4000</v>
      </c>
      <c r="K158" s="177">
        <v>2790.12</v>
      </c>
      <c r="L158" s="177">
        <v>2790.12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27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2148400</v>
      </c>
      <c r="J370" s="171">
        <f>SUM(J35+J186)</f>
        <v>544800</v>
      </c>
      <c r="K370" s="171">
        <f>SUM(K35+K186)</f>
        <v>348619.64999999997</v>
      </c>
      <c r="L370" s="171">
        <f>SUM(L35+L186)</f>
        <v>348619.64999999997</v>
      </c>
      <c r="M370"/>
    </row>
    <row r="371" spans="1:13" ht="4.5" customHeight="1">
      <c r="G371" s="121"/>
      <c r="H371" s="118"/>
      <c r="I371" s="203"/>
      <c r="J371" s="204"/>
      <c r="K371" s="204"/>
      <c r="L371" s="204"/>
    </row>
    <row r="372" spans="1:13" ht="17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0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1.5" customHeight="1"/>
    <row r="378" spans="1:13" ht="4.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7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17221-DC12-4D81-999C-6E550F1B6D3C}">
  <sheetPr>
    <pageSetUpPr fitToPage="1"/>
  </sheetPr>
  <dimension ref="A1:R379"/>
  <sheetViews>
    <sheetView topLeftCell="A33" zoomScaleNormal="100" workbookViewId="0">
      <selection activeCell="H378" sqref="H378:J378"/>
    </sheetView>
  </sheetViews>
  <sheetFormatPr defaultColWidth="9.140625" defaultRowHeight="15"/>
  <cols>
    <col min="1" max="4" width="2" style="75" customWidth="1"/>
    <col min="5" max="5" width="2.140625" style="75" customWidth="1"/>
    <col min="6" max="6" width="3.5703125" style="76" customWidth="1"/>
    <col min="7" max="7" width="34.28515625" style="75" customWidth="1"/>
    <col min="8" max="8" width="4.7109375" style="75" customWidth="1"/>
    <col min="9" max="9" width="11.85546875" style="75" customWidth="1"/>
    <col min="10" max="10" width="11.7109375" style="75" customWidth="1"/>
    <col min="11" max="11" width="12.42578125" style="75" customWidth="1"/>
    <col min="12" max="12" width="14" style="75" customWidth="1"/>
    <col min="13" max="13" width="0.140625" style="75" hidden="1" customWidth="1"/>
    <col min="14" max="14" width="6.140625" style="75" hidden="1" customWidth="1"/>
    <col min="15" max="15" width="8.85546875" style="75" hidden="1" customWidth="1"/>
    <col min="16" max="16" width="9.140625" style="75"/>
    <col min="17" max="17" width="6.140625" style="75" customWidth="1"/>
    <col min="18" max="18" width="9.140625" style="75"/>
  </cols>
  <sheetData>
    <row r="1" spans="1:17" ht="24.75" customHeight="1">
      <c r="G1" s="1"/>
      <c r="H1" s="2"/>
      <c r="I1" s="330" t="s">
        <v>377</v>
      </c>
      <c r="J1" s="330"/>
      <c r="K1" s="330"/>
      <c r="L1" s="330"/>
      <c r="M1" s="15"/>
      <c r="N1" s="77"/>
      <c r="O1" s="77"/>
      <c r="P1" s="77"/>
      <c r="Q1" s="77"/>
    </row>
    <row r="2" spans="1:17" ht="22.5" customHeight="1">
      <c r="H2" s="2"/>
      <c r="I2" s="331" t="s">
        <v>378</v>
      </c>
      <c r="J2" s="331"/>
      <c r="K2" s="331"/>
      <c r="L2" s="331"/>
      <c r="M2" s="15"/>
      <c r="N2" s="77"/>
      <c r="O2" s="77"/>
      <c r="P2" s="77"/>
      <c r="Q2" s="78"/>
    </row>
    <row r="3" spans="1:17" ht="13.5" customHeight="1">
      <c r="H3" s="79"/>
      <c r="I3" s="77" t="s">
        <v>379</v>
      </c>
      <c r="J3" s="77"/>
      <c r="K3" s="80"/>
      <c r="L3" s="80"/>
      <c r="M3" s="15"/>
      <c r="N3" s="77"/>
      <c r="O3" s="77"/>
      <c r="P3" s="77"/>
      <c r="Q3" s="81"/>
    </row>
    <row r="4" spans="1:17" ht="6" customHeight="1">
      <c r="G4" s="3" t="s">
        <v>0</v>
      </c>
      <c r="H4" s="2"/>
      <c r="I4"/>
      <c r="J4" s="80"/>
      <c r="K4" s="80"/>
      <c r="L4" s="80"/>
      <c r="M4" s="15"/>
      <c r="N4" s="70"/>
      <c r="O4" s="70"/>
      <c r="P4" s="77"/>
      <c r="Q4" s="81"/>
    </row>
    <row r="5" spans="1:17" ht="5.25" customHeight="1">
      <c r="H5" s="82"/>
      <c r="I5"/>
      <c r="J5" s="80"/>
      <c r="K5" s="80"/>
      <c r="L5" s="80"/>
      <c r="M5" s="15"/>
      <c r="N5" s="77"/>
      <c r="O5" s="77"/>
      <c r="P5" s="77"/>
      <c r="Q5" s="81"/>
    </row>
    <row r="6" spans="1:17" ht="3.75" customHeight="1">
      <c r="H6" s="82"/>
      <c r="I6"/>
      <c r="J6" s="83"/>
      <c r="K6" s="80"/>
      <c r="L6" s="80"/>
      <c r="M6" s="15"/>
      <c r="N6" s="77"/>
      <c r="O6" s="77"/>
      <c r="P6" s="77"/>
    </row>
    <row r="7" spans="1:17" ht="6.75" customHeight="1">
      <c r="H7" s="82"/>
      <c r="I7"/>
      <c r="K7" s="77"/>
      <c r="L7" s="77"/>
      <c r="M7" s="15"/>
      <c r="N7" s="77"/>
      <c r="O7" s="77"/>
      <c r="P7" s="77"/>
      <c r="Q7" s="84"/>
    </row>
    <row r="8" spans="1:17" ht="18" customHeight="1">
      <c r="A8" s="332" t="s">
        <v>380</v>
      </c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85"/>
      <c r="N8" s="85"/>
      <c r="O8" s="85"/>
      <c r="P8" s="85"/>
      <c r="Q8" s="85"/>
    </row>
    <row r="9" spans="1:17" ht="12" customHeight="1">
      <c r="G9" s="85"/>
      <c r="H9" s="84"/>
      <c r="I9" s="84"/>
      <c r="J9" s="86"/>
      <c r="K9" s="86"/>
      <c r="L9" s="87"/>
      <c r="M9" s="15"/>
    </row>
    <row r="10" spans="1:17" ht="18" customHeight="1">
      <c r="A10" s="339" t="s">
        <v>1</v>
      </c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15"/>
    </row>
    <row r="11" spans="1:17" ht="18.75" customHeight="1">
      <c r="A11" s="333" t="s">
        <v>2</v>
      </c>
      <c r="B11" s="334"/>
      <c r="C11" s="334"/>
      <c r="D11" s="334"/>
      <c r="E11" s="334"/>
      <c r="F11" s="334"/>
      <c r="G11" s="334"/>
      <c r="H11" s="334"/>
      <c r="I11" s="334"/>
      <c r="J11" s="334"/>
      <c r="K11" s="334"/>
      <c r="L11" s="334"/>
      <c r="M11" s="15"/>
    </row>
    <row r="12" spans="1:17" ht="7.5" customHeight="1">
      <c r="A12" s="88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15"/>
    </row>
    <row r="13" spans="1:17" ht="14.25" customHeight="1">
      <c r="A13" s="88"/>
      <c r="B13" s="89"/>
      <c r="C13" s="89"/>
      <c r="D13" s="89"/>
      <c r="E13" s="89"/>
      <c r="F13" s="89"/>
      <c r="G13" s="335" t="s">
        <v>3</v>
      </c>
      <c r="H13" s="335"/>
      <c r="I13" s="335"/>
      <c r="J13" s="335"/>
      <c r="K13" s="335"/>
      <c r="L13" s="89"/>
      <c r="M13" s="15"/>
    </row>
    <row r="14" spans="1:17" ht="16.5" customHeight="1">
      <c r="A14" s="342" t="s">
        <v>381</v>
      </c>
      <c r="B14" s="342"/>
      <c r="C14" s="342"/>
      <c r="D14" s="342"/>
      <c r="E14" s="342"/>
      <c r="F14" s="342"/>
      <c r="G14" s="342"/>
      <c r="H14" s="342"/>
      <c r="I14" s="342"/>
      <c r="J14" s="342"/>
      <c r="K14" s="342"/>
      <c r="L14" s="342"/>
      <c r="M14" s="15"/>
      <c r="P14" s="75" t="s">
        <v>12</v>
      </c>
    </row>
    <row r="15" spans="1:17" ht="15.75" customHeight="1">
      <c r="G15" s="340" t="s">
        <v>382</v>
      </c>
      <c r="H15" s="340"/>
      <c r="I15" s="340"/>
      <c r="J15" s="340"/>
      <c r="K15" s="340"/>
      <c r="M15" s="15"/>
    </row>
    <row r="16" spans="1:17" ht="12" customHeight="1">
      <c r="G16" s="343" t="s">
        <v>4</v>
      </c>
      <c r="H16" s="343"/>
      <c r="I16" s="343"/>
      <c r="J16" s="343"/>
      <c r="K16" s="343"/>
    </row>
    <row r="17" spans="1:13" ht="12" customHeight="1">
      <c r="B17" s="342" t="s">
        <v>5</v>
      </c>
      <c r="C17" s="342"/>
      <c r="D17" s="342"/>
      <c r="E17" s="342"/>
      <c r="F17" s="342"/>
      <c r="G17" s="342"/>
      <c r="H17" s="342"/>
      <c r="I17" s="342"/>
      <c r="J17" s="342"/>
      <c r="K17" s="342"/>
      <c r="L17" s="342"/>
    </row>
    <row r="18" spans="1:13" ht="12" customHeight="1"/>
    <row r="19" spans="1:13" ht="12.75" customHeight="1">
      <c r="G19" s="340" t="s">
        <v>383</v>
      </c>
      <c r="H19" s="340"/>
      <c r="I19" s="340"/>
      <c r="J19" s="340"/>
      <c r="K19" s="340"/>
    </row>
    <row r="20" spans="1:13" ht="11.25" customHeight="1">
      <c r="G20" s="344" t="s">
        <v>6</v>
      </c>
      <c r="H20" s="344"/>
      <c r="I20" s="344"/>
      <c r="J20" s="344"/>
      <c r="K20" s="344"/>
    </row>
    <row r="21" spans="1:13" ht="11.25" customHeight="1">
      <c r="G21" s="77"/>
      <c r="H21" s="77"/>
      <c r="I21" s="77"/>
      <c r="J21" s="77"/>
      <c r="K21" s="77"/>
    </row>
    <row r="22" spans="1:13">
      <c r="B22"/>
      <c r="C22"/>
      <c r="D22"/>
      <c r="E22" s="345" t="s">
        <v>217</v>
      </c>
      <c r="F22" s="345"/>
      <c r="G22" s="345"/>
      <c r="H22" s="345"/>
      <c r="I22" s="345"/>
      <c r="J22" s="345"/>
      <c r="K22" s="345"/>
      <c r="L22"/>
    </row>
    <row r="23" spans="1:13" ht="12" customHeight="1">
      <c r="A23" s="346" t="s">
        <v>7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90"/>
    </row>
    <row r="24" spans="1:13" ht="12" customHeight="1">
      <c r="F24" s="75"/>
      <c r="J24" s="4"/>
      <c r="K24" s="87"/>
      <c r="L24" s="5" t="s">
        <v>8</v>
      </c>
      <c r="M24" s="90"/>
    </row>
    <row r="25" spans="1:13" ht="11.25" customHeight="1">
      <c r="F25" s="75"/>
      <c r="J25" s="91" t="s">
        <v>384</v>
      </c>
      <c r="K25" s="79"/>
      <c r="L25" s="92"/>
      <c r="M25" s="90"/>
    </row>
    <row r="26" spans="1:13" ht="12" customHeight="1">
      <c r="E26" s="77"/>
      <c r="F26" s="93"/>
      <c r="I26" s="94"/>
      <c r="J26" s="94"/>
      <c r="K26" s="95" t="s">
        <v>9</v>
      </c>
      <c r="L26" s="92"/>
      <c r="M26" s="90"/>
    </row>
    <row r="27" spans="1:13" ht="12.75" customHeight="1">
      <c r="A27" s="341" t="s">
        <v>218</v>
      </c>
      <c r="B27" s="341"/>
      <c r="C27" s="341"/>
      <c r="D27" s="341"/>
      <c r="E27" s="341"/>
      <c r="F27" s="341"/>
      <c r="G27" s="341"/>
      <c r="H27" s="341"/>
      <c r="I27" s="341"/>
      <c r="K27" s="95" t="s">
        <v>10</v>
      </c>
      <c r="L27" s="96" t="s">
        <v>11</v>
      </c>
      <c r="M27" s="90"/>
    </row>
    <row r="28" spans="1:13" ht="29.1" customHeight="1">
      <c r="A28" s="341" t="s">
        <v>222</v>
      </c>
      <c r="B28" s="341"/>
      <c r="C28" s="341"/>
      <c r="D28" s="341"/>
      <c r="E28" s="341"/>
      <c r="F28" s="341"/>
      <c r="G28" s="341"/>
      <c r="H28" s="341"/>
      <c r="I28" s="341"/>
      <c r="J28" s="97" t="s">
        <v>13</v>
      </c>
      <c r="K28" s="98" t="s">
        <v>25</v>
      </c>
      <c r="L28" s="92"/>
      <c r="M28" s="90"/>
    </row>
    <row r="29" spans="1:13" ht="12.75" customHeight="1">
      <c r="F29" s="75"/>
      <c r="G29" s="99" t="s">
        <v>14</v>
      </c>
      <c r="H29" s="100" t="s">
        <v>228</v>
      </c>
      <c r="I29" s="101"/>
      <c r="J29" s="102"/>
      <c r="K29" s="92"/>
      <c r="L29" s="92"/>
      <c r="M29" s="90"/>
    </row>
    <row r="30" spans="1:13" ht="13.5" customHeight="1">
      <c r="F30" s="75"/>
      <c r="G30" s="347" t="s">
        <v>15</v>
      </c>
      <c r="H30" s="347"/>
      <c r="I30" s="103" t="s">
        <v>219</v>
      </c>
      <c r="J30" s="104" t="s">
        <v>220</v>
      </c>
      <c r="K30" s="105" t="s">
        <v>221</v>
      </c>
      <c r="L30" s="105" t="s">
        <v>221</v>
      </c>
      <c r="M30" s="90"/>
    </row>
    <row r="31" spans="1:13" ht="14.25" customHeight="1">
      <c r="A31" s="106" t="s">
        <v>229</v>
      </c>
      <c r="B31" s="106"/>
      <c r="C31" s="106"/>
      <c r="D31" s="106"/>
      <c r="E31" s="106"/>
      <c r="F31" s="107"/>
      <c r="G31" s="108"/>
      <c r="I31" s="108"/>
      <c r="J31" s="108"/>
      <c r="K31" s="109"/>
      <c r="L31" s="110" t="s">
        <v>16</v>
      </c>
      <c r="M31" s="111"/>
    </row>
    <row r="32" spans="1:13" ht="24" customHeight="1">
      <c r="A32" s="348" t="s">
        <v>17</v>
      </c>
      <c r="B32" s="349"/>
      <c r="C32" s="349"/>
      <c r="D32" s="349"/>
      <c r="E32" s="349"/>
      <c r="F32" s="349"/>
      <c r="G32" s="352" t="s">
        <v>18</v>
      </c>
      <c r="H32" s="322" t="s">
        <v>19</v>
      </c>
      <c r="I32" s="324" t="s">
        <v>20</v>
      </c>
      <c r="J32" s="325"/>
      <c r="K32" s="326" t="s">
        <v>21</v>
      </c>
      <c r="L32" s="328" t="s">
        <v>22</v>
      </c>
      <c r="M32" s="111"/>
    </row>
    <row r="33" spans="1:18" ht="46.5" customHeight="1">
      <c r="A33" s="350"/>
      <c r="B33" s="351"/>
      <c r="C33" s="351"/>
      <c r="D33" s="351"/>
      <c r="E33" s="351"/>
      <c r="F33" s="351"/>
      <c r="G33" s="353"/>
      <c r="H33" s="323"/>
      <c r="I33" s="112" t="s">
        <v>23</v>
      </c>
      <c r="J33" s="113" t="s">
        <v>24</v>
      </c>
      <c r="K33" s="327"/>
      <c r="L33" s="329"/>
    </row>
    <row r="34" spans="1:18" ht="11.25" customHeight="1">
      <c r="A34" s="336" t="s">
        <v>25</v>
      </c>
      <c r="B34" s="337"/>
      <c r="C34" s="337"/>
      <c r="D34" s="337"/>
      <c r="E34" s="337"/>
      <c r="F34" s="338"/>
      <c r="G34" s="6">
        <v>2</v>
      </c>
      <c r="H34" s="7">
        <v>3</v>
      </c>
      <c r="I34" s="8" t="s">
        <v>26</v>
      </c>
      <c r="J34" s="9" t="s">
        <v>27</v>
      </c>
      <c r="K34" s="10">
        <v>6</v>
      </c>
      <c r="L34" s="10">
        <v>7</v>
      </c>
    </row>
    <row r="35" spans="1:18" s="121" customFormat="1" ht="14.25" customHeight="1">
      <c r="A35" s="114">
        <v>2</v>
      </c>
      <c r="B35" s="114"/>
      <c r="C35" s="115"/>
      <c r="D35" s="116"/>
      <c r="E35" s="114"/>
      <c r="F35" s="117"/>
      <c r="G35" s="116" t="s">
        <v>28</v>
      </c>
      <c r="H35" s="118">
        <v>1</v>
      </c>
      <c r="I35" s="119">
        <f>SUM(I36+I47+I67+I88+I95+I115+I141+I160+I170)</f>
        <v>108300</v>
      </c>
      <c r="J35" s="119">
        <f>SUM(J36+J47+J67+J88+J95+J115+J141+J160+J170)</f>
        <v>35100</v>
      </c>
      <c r="K35" s="120">
        <f>SUM(K36+K47+K67+K88+K95+K115+K141+K160+K170)</f>
        <v>27491.24</v>
      </c>
      <c r="L35" s="119">
        <f>SUM(L36+L47+L67+L88+L95+L115+L141+L160+L170)</f>
        <v>27491.24</v>
      </c>
    </row>
    <row r="36" spans="1:18" ht="16.5" customHeight="1">
      <c r="A36" s="114">
        <v>2</v>
      </c>
      <c r="B36" s="122">
        <v>1</v>
      </c>
      <c r="C36" s="123"/>
      <c r="D36" s="124"/>
      <c r="E36" s="125"/>
      <c r="F36" s="126"/>
      <c r="G36" s="127" t="s">
        <v>29</v>
      </c>
      <c r="H36" s="118">
        <v>2</v>
      </c>
      <c r="I36" s="119">
        <f>SUM(I37+I43)</f>
        <v>15800</v>
      </c>
      <c r="J36" s="119">
        <f>SUM(J37+J43)</f>
        <v>4000</v>
      </c>
      <c r="K36" s="128">
        <f>SUM(K37+K43)</f>
        <v>1502.9</v>
      </c>
      <c r="L36" s="129">
        <f>SUM(L37+L43)</f>
        <v>1502.9</v>
      </c>
      <c r="M36"/>
    </row>
    <row r="37" spans="1:18" ht="14.25" customHeight="1">
      <c r="A37" s="130">
        <v>2</v>
      </c>
      <c r="B37" s="130">
        <v>1</v>
      </c>
      <c r="C37" s="131">
        <v>1</v>
      </c>
      <c r="D37" s="132"/>
      <c r="E37" s="130"/>
      <c r="F37" s="133"/>
      <c r="G37" s="132" t="s">
        <v>30</v>
      </c>
      <c r="H37" s="118">
        <v>3</v>
      </c>
      <c r="I37" s="119">
        <f>SUM(I38)</f>
        <v>15100</v>
      </c>
      <c r="J37" s="119">
        <f>SUM(J38)</f>
        <v>3800</v>
      </c>
      <c r="K37" s="120">
        <f>SUM(K38)</f>
        <v>1386</v>
      </c>
      <c r="L37" s="119">
        <f>SUM(L38)</f>
        <v>1386</v>
      </c>
      <c r="M37"/>
      <c r="Q37"/>
    </row>
    <row r="38" spans="1:18" ht="13.5" customHeight="1">
      <c r="A38" s="134">
        <v>2</v>
      </c>
      <c r="B38" s="130">
        <v>1</v>
      </c>
      <c r="C38" s="131">
        <v>1</v>
      </c>
      <c r="D38" s="132">
        <v>1</v>
      </c>
      <c r="E38" s="130"/>
      <c r="F38" s="133"/>
      <c r="G38" s="132" t="s">
        <v>30</v>
      </c>
      <c r="H38" s="118">
        <v>4</v>
      </c>
      <c r="I38" s="119">
        <f>SUM(I39+I41)</f>
        <v>15100</v>
      </c>
      <c r="J38" s="119">
        <f t="shared" ref="J38:L39" si="0">SUM(J39)</f>
        <v>3800</v>
      </c>
      <c r="K38" s="119">
        <f t="shared" si="0"/>
        <v>1386</v>
      </c>
      <c r="L38" s="119">
        <f t="shared" si="0"/>
        <v>1386</v>
      </c>
      <c r="M38"/>
      <c r="Q38" s="135"/>
    </row>
    <row r="39" spans="1:18" ht="14.25" customHeight="1">
      <c r="A39" s="134">
        <v>2</v>
      </c>
      <c r="B39" s="130">
        <v>1</v>
      </c>
      <c r="C39" s="131">
        <v>1</v>
      </c>
      <c r="D39" s="132">
        <v>1</v>
      </c>
      <c r="E39" s="130">
        <v>1</v>
      </c>
      <c r="F39" s="133"/>
      <c r="G39" s="132" t="s">
        <v>31</v>
      </c>
      <c r="H39" s="118">
        <v>5</v>
      </c>
      <c r="I39" s="120">
        <f>SUM(I40)</f>
        <v>15100</v>
      </c>
      <c r="J39" s="120">
        <f t="shared" si="0"/>
        <v>3800</v>
      </c>
      <c r="K39" s="120">
        <f t="shared" si="0"/>
        <v>1386</v>
      </c>
      <c r="L39" s="120">
        <f t="shared" si="0"/>
        <v>1386</v>
      </c>
      <c r="M39"/>
      <c r="Q39" s="135"/>
    </row>
    <row r="40" spans="1:18" ht="14.25" customHeight="1">
      <c r="A40" s="134">
        <v>2</v>
      </c>
      <c r="B40" s="130">
        <v>1</v>
      </c>
      <c r="C40" s="131">
        <v>1</v>
      </c>
      <c r="D40" s="132">
        <v>1</v>
      </c>
      <c r="E40" s="130">
        <v>1</v>
      </c>
      <c r="F40" s="133">
        <v>1</v>
      </c>
      <c r="G40" s="132" t="s">
        <v>31</v>
      </c>
      <c r="H40" s="118">
        <v>6</v>
      </c>
      <c r="I40" s="136">
        <v>15100</v>
      </c>
      <c r="J40" s="137">
        <v>3800</v>
      </c>
      <c r="K40" s="137">
        <v>1386</v>
      </c>
      <c r="L40" s="137">
        <v>1386</v>
      </c>
      <c r="M40"/>
      <c r="Q40" s="135"/>
    </row>
    <row r="41" spans="1:18" ht="12.75" hidden="1" customHeight="1">
      <c r="A41" s="134">
        <v>2</v>
      </c>
      <c r="B41" s="130">
        <v>1</v>
      </c>
      <c r="C41" s="131">
        <v>1</v>
      </c>
      <c r="D41" s="132">
        <v>1</v>
      </c>
      <c r="E41" s="130">
        <v>2</v>
      </c>
      <c r="F41" s="133"/>
      <c r="G41" s="132" t="s">
        <v>32</v>
      </c>
      <c r="H41" s="118">
        <v>7</v>
      </c>
      <c r="I41" s="120">
        <f>I42</f>
        <v>0</v>
      </c>
      <c r="J41" s="120">
        <f>J42</f>
        <v>0</v>
      </c>
      <c r="K41" s="120">
        <f>K42</f>
        <v>0</v>
      </c>
      <c r="L41" s="120">
        <f>L42</f>
        <v>0</v>
      </c>
      <c r="M41"/>
      <c r="Q41" s="135"/>
    </row>
    <row r="42" spans="1:18" ht="12.75" hidden="1" customHeight="1">
      <c r="A42" s="134">
        <v>2</v>
      </c>
      <c r="B42" s="130">
        <v>1</v>
      </c>
      <c r="C42" s="131">
        <v>1</v>
      </c>
      <c r="D42" s="132">
        <v>1</v>
      </c>
      <c r="E42" s="130">
        <v>2</v>
      </c>
      <c r="F42" s="133">
        <v>1</v>
      </c>
      <c r="G42" s="132" t="s">
        <v>32</v>
      </c>
      <c r="H42" s="118">
        <v>8</v>
      </c>
      <c r="I42" s="137">
        <v>0</v>
      </c>
      <c r="J42" s="138">
        <v>0</v>
      </c>
      <c r="K42" s="137">
        <v>0</v>
      </c>
      <c r="L42" s="138">
        <v>0</v>
      </c>
      <c r="M42"/>
      <c r="Q42" s="135"/>
    </row>
    <row r="43" spans="1:18" ht="13.5" customHeight="1">
      <c r="A43" s="134">
        <v>2</v>
      </c>
      <c r="B43" s="130">
        <v>1</v>
      </c>
      <c r="C43" s="131">
        <v>2</v>
      </c>
      <c r="D43" s="132"/>
      <c r="E43" s="130"/>
      <c r="F43" s="133"/>
      <c r="G43" s="132" t="s">
        <v>33</v>
      </c>
      <c r="H43" s="118">
        <v>9</v>
      </c>
      <c r="I43" s="120">
        <f t="shared" ref="I43:L45" si="1">I44</f>
        <v>700</v>
      </c>
      <c r="J43" s="119">
        <f t="shared" si="1"/>
        <v>200</v>
      </c>
      <c r="K43" s="120">
        <f t="shared" si="1"/>
        <v>116.9</v>
      </c>
      <c r="L43" s="119">
        <f t="shared" si="1"/>
        <v>116.9</v>
      </c>
      <c r="M43"/>
      <c r="Q43" s="135"/>
    </row>
    <row r="44" spans="1:18">
      <c r="A44" s="134">
        <v>2</v>
      </c>
      <c r="B44" s="130">
        <v>1</v>
      </c>
      <c r="C44" s="131">
        <v>2</v>
      </c>
      <c r="D44" s="132">
        <v>1</v>
      </c>
      <c r="E44" s="130"/>
      <c r="F44" s="133"/>
      <c r="G44" s="132" t="s">
        <v>33</v>
      </c>
      <c r="H44" s="118">
        <v>10</v>
      </c>
      <c r="I44" s="120">
        <f t="shared" si="1"/>
        <v>700</v>
      </c>
      <c r="J44" s="119">
        <f t="shared" si="1"/>
        <v>200</v>
      </c>
      <c r="K44" s="119">
        <f t="shared" si="1"/>
        <v>116.9</v>
      </c>
      <c r="L44" s="119">
        <f t="shared" si="1"/>
        <v>116.9</v>
      </c>
      <c r="Q44"/>
    </row>
    <row r="45" spans="1:18" ht="13.5" customHeight="1">
      <c r="A45" s="134">
        <v>2</v>
      </c>
      <c r="B45" s="130">
        <v>1</v>
      </c>
      <c r="C45" s="131">
        <v>2</v>
      </c>
      <c r="D45" s="132">
        <v>1</v>
      </c>
      <c r="E45" s="130">
        <v>1</v>
      </c>
      <c r="F45" s="133"/>
      <c r="G45" s="132" t="s">
        <v>33</v>
      </c>
      <c r="H45" s="118">
        <v>11</v>
      </c>
      <c r="I45" s="119">
        <f t="shared" si="1"/>
        <v>700</v>
      </c>
      <c r="J45" s="119">
        <f t="shared" si="1"/>
        <v>200</v>
      </c>
      <c r="K45" s="119">
        <f t="shared" si="1"/>
        <v>116.9</v>
      </c>
      <c r="L45" s="119">
        <f t="shared" si="1"/>
        <v>116.9</v>
      </c>
      <c r="M45"/>
      <c r="Q45" s="135"/>
    </row>
    <row r="46" spans="1:18" ht="14.25" customHeight="1">
      <c r="A46" s="134">
        <v>2</v>
      </c>
      <c r="B46" s="130">
        <v>1</v>
      </c>
      <c r="C46" s="131">
        <v>2</v>
      </c>
      <c r="D46" s="132">
        <v>1</v>
      </c>
      <c r="E46" s="130">
        <v>1</v>
      </c>
      <c r="F46" s="133">
        <v>1</v>
      </c>
      <c r="G46" s="132" t="s">
        <v>33</v>
      </c>
      <c r="H46" s="118">
        <v>12</v>
      </c>
      <c r="I46" s="138">
        <v>700</v>
      </c>
      <c r="J46" s="137">
        <v>200</v>
      </c>
      <c r="K46" s="137">
        <v>116.9</v>
      </c>
      <c r="L46" s="137">
        <v>116.9</v>
      </c>
      <c r="M46"/>
      <c r="Q46" s="135"/>
    </row>
    <row r="47" spans="1:18" ht="26.25" customHeight="1">
      <c r="A47" s="139">
        <v>2</v>
      </c>
      <c r="B47" s="140">
        <v>2</v>
      </c>
      <c r="C47" s="123"/>
      <c r="D47" s="124"/>
      <c r="E47" s="125"/>
      <c r="F47" s="126"/>
      <c r="G47" s="127" t="s">
        <v>34</v>
      </c>
      <c r="H47" s="118">
        <v>13</v>
      </c>
      <c r="I47" s="141">
        <f t="shared" ref="I47:L49" si="2">I48</f>
        <v>92500</v>
      </c>
      <c r="J47" s="142">
        <f t="shared" si="2"/>
        <v>31100</v>
      </c>
      <c r="K47" s="141">
        <f t="shared" si="2"/>
        <v>25988.34</v>
      </c>
      <c r="L47" s="141">
        <f t="shared" si="2"/>
        <v>25988.34</v>
      </c>
      <c r="M47"/>
    </row>
    <row r="48" spans="1:18" ht="27" customHeight="1">
      <c r="A48" s="134">
        <v>2</v>
      </c>
      <c r="B48" s="130">
        <v>2</v>
      </c>
      <c r="C48" s="131">
        <v>1</v>
      </c>
      <c r="D48" s="132"/>
      <c r="E48" s="130"/>
      <c r="F48" s="133"/>
      <c r="G48" s="124" t="s">
        <v>34</v>
      </c>
      <c r="H48" s="118">
        <v>14</v>
      </c>
      <c r="I48" s="119">
        <f t="shared" si="2"/>
        <v>92500</v>
      </c>
      <c r="J48" s="120">
        <f t="shared" si="2"/>
        <v>31100</v>
      </c>
      <c r="K48" s="119">
        <f t="shared" si="2"/>
        <v>25988.34</v>
      </c>
      <c r="L48" s="120">
        <f t="shared" si="2"/>
        <v>25988.34</v>
      </c>
      <c r="M48"/>
      <c r="Q48"/>
      <c r="R48" s="135"/>
    </row>
    <row r="49" spans="1:18" ht="15.75" customHeight="1">
      <c r="A49" s="134">
        <v>2</v>
      </c>
      <c r="B49" s="130">
        <v>2</v>
      </c>
      <c r="C49" s="131">
        <v>1</v>
      </c>
      <c r="D49" s="132">
        <v>1</v>
      </c>
      <c r="E49" s="130"/>
      <c r="F49" s="133"/>
      <c r="G49" s="124" t="s">
        <v>34</v>
      </c>
      <c r="H49" s="118">
        <v>15</v>
      </c>
      <c r="I49" s="119">
        <f t="shared" si="2"/>
        <v>92500</v>
      </c>
      <c r="J49" s="120">
        <f t="shared" si="2"/>
        <v>31100</v>
      </c>
      <c r="K49" s="129">
        <f t="shared" si="2"/>
        <v>25988.34</v>
      </c>
      <c r="L49" s="129">
        <f t="shared" si="2"/>
        <v>25988.34</v>
      </c>
      <c r="M49"/>
      <c r="Q49" s="135"/>
      <c r="R49"/>
    </row>
    <row r="50" spans="1:18" ht="24.75" customHeight="1">
      <c r="A50" s="143">
        <v>2</v>
      </c>
      <c r="B50" s="144">
        <v>2</v>
      </c>
      <c r="C50" s="145">
        <v>1</v>
      </c>
      <c r="D50" s="146">
        <v>1</v>
      </c>
      <c r="E50" s="144">
        <v>1</v>
      </c>
      <c r="F50" s="147"/>
      <c r="G50" s="124" t="s">
        <v>34</v>
      </c>
      <c r="H50" s="118">
        <v>16</v>
      </c>
      <c r="I50" s="148">
        <f>SUM(I51:I66)</f>
        <v>92500</v>
      </c>
      <c r="J50" s="148">
        <f>SUM(J51:J66)</f>
        <v>31100</v>
      </c>
      <c r="K50" s="149">
        <f>SUM(K51:K66)</f>
        <v>25988.34</v>
      </c>
      <c r="L50" s="149">
        <f>SUM(L51:L66)</f>
        <v>25988.34</v>
      </c>
      <c r="M50"/>
      <c r="Q50" s="135"/>
      <c r="R50"/>
    </row>
    <row r="51" spans="1:18" ht="15.75" customHeight="1">
      <c r="A51" s="134">
        <v>2</v>
      </c>
      <c r="B51" s="130">
        <v>2</v>
      </c>
      <c r="C51" s="131">
        <v>1</v>
      </c>
      <c r="D51" s="132">
        <v>1</v>
      </c>
      <c r="E51" s="130">
        <v>1</v>
      </c>
      <c r="F51" s="150">
        <v>1</v>
      </c>
      <c r="G51" s="132" t="s">
        <v>35</v>
      </c>
      <c r="H51" s="118">
        <v>17</v>
      </c>
      <c r="I51" s="137">
        <v>88000</v>
      </c>
      <c r="J51" s="137">
        <v>30000</v>
      </c>
      <c r="K51" s="137">
        <v>25763.11</v>
      </c>
      <c r="L51" s="137">
        <v>25763.11</v>
      </c>
      <c r="M51"/>
      <c r="Q51" s="135"/>
      <c r="R51"/>
    </row>
    <row r="52" spans="1:18" ht="26.25" hidden="1" customHeight="1">
      <c r="A52" s="134">
        <v>2</v>
      </c>
      <c r="B52" s="130">
        <v>2</v>
      </c>
      <c r="C52" s="131">
        <v>1</v>
      </c>
      <c r="D52" s="132">
        <v>1</v>
      </c>
      <c r="E52" s="130">
        <v>1</v>
      </c>
      <c r="F52" s="133">
        <v>2</v>
      </c>
      <c r="G52" s="132" t="s">
        <v>36</v>
      </c>
      <c r="H52" s="118">
        <v>18</v>
      </c>
      <c r="I52" s="137">
        <v>0</v>
      </c>
      <c r="J52" s="137">
        <v>0</v>
      </c>
      <c r="K52" s="137">
        <v>0</v>
      </c>
      <c r="L52" s="137">
        <v>0</v>
      </c>
      <c r="M52"/>
      <c r="Q52" s="135"/>
      <c r="R52"/>
    </row>
    <row r="53" spans="1:18" ht="26.25" hidden="1" customHeight="1">
      <c r="A53" s="134">
        <v>2</v>
      </c>
      <c r="B53" s="130">
        <v>2</v>
      </c>
      <c r="C53" s="131">
        <v>1</v>
      </c>
      <c r="D53" s="132">
        <v>1</v>
      </c>
      <c r="E53" s="130">
        <v>1</v>
      </c>
      <c r="F53" s="133">
        <v>5</v>
      </c>
      <c r="G53" s="132" t="s">
        <v>37</v>
      </c>
      <c r="H53" s="118">
        <v>19</v>
      </c>
      <c r="I53" s="137">
        <v>0</v>
      </c>
      <c r="J53" s="137">
        <v>0</v>
      </c>
      <c r="K53" s="137">
        <v>0</v>
      </c>
      <c r="L53" s="137">
        <v>0</v>
      </c>
      <c r="M53"/>
      <c r="Q53" s="135"/>
      <c r="R53"/>
    </row>
    <row r="54" spans="1:18" ht="27" hidden="1" customHeight="1">
      <c r="A54" s="134">
        <v>2</v>
      </c>
      <c r="B54" s="130">
        <v>2</v>
      </c>
      <c r="C54" s="131">
        <v>1</v>
      </c>
      <c r="D54" s="132">
        <v>1</v>
      </c>
      <c r="E54" s="130">
        <v>1</v>
      </c>
      <c r="F54" s="133">
        <v>6</v>
      </c>
      <c r="G54" s="132" t="s">
        <v>38</v>
      </c>
      <c r="H54" s="118">
        <v>20</v>
      </c>
      <c r="I54" s="137">
        <v>0</v>
      </c>
      <c r="J54" s="137">
        <v>0</v>
      </c>
      <c r="K54" s="137">
        <v>0</v>
      </c>
      <c r="L54" s="137">
        <v>0</v>
      </c>
      <c r="M54"/>
      <c r="Q54" s="135"/>
      <c r="R54"/>
    </row>
    <row r="55" spans="1:18" ht="26.25" hidden="1" customHeight="1">
      <c r="A55" s="151">
        <v>2</v>
      </c>
      <c r="B55" s="125">
        <v>2</v>
      </c>
      <c r="C55" s="123">
        <v>1</v>
      </c>
      <c r="D55" s="124">
        <v>1</v>
      </c>
      <c r="E55" s="125">
        <v>1</v>
      </c>
      <c r="F55" s="126">
        <v>7</v>
      </c>
      <c r="G55" s="124" t="s">
        <v>39</v>
      </c>
      <c r="H55" s="118">
        <v>21</v>
      </c>
      <c r="I55" s="137">
        <v>0</v>
      </c>
      <c r="J55" s="137">
        <v>0</v>
      </c>
      <c r="K55" s="137">
        <v>0</v>
      </c>
      <c r="L55" s="137">
        <v>0</v>
      </c>
      <c r="M55"/>
      <c r="Q55" s="135"/>
      <c r="R55"/>
    </row>
    <row r="56" spans="1:18" ht="12" hidden="1" customHeight="1">
      <c r="A56" s="134">
        <v>2</v>
      </c>
      <c r="B56" s="130">
        <v>2</v>
      </c>
      <c r="C56" s="131">
        <v>1</v>
      </c>
      <c r="D56" s="132">
        <v>1</v>
      </c>
      <c r="E56" s="130">
        <v>1</v>
      </c>
      <c r="F56" s="133">
        <v>11</v>
      </c>
      <c r="G56" s="132" t="s">
        <v>40</v>
      </c>
      <c r="H56" s="118">
        <v>22</v>
      </c>
      <c r="I56" s="138">
        <v>0</v>
      </c>
      <c r="J56" s="137">
        <v>0</v>
      </c>
      <c r="K56" s="137">
        <v>0</v>
      </c>
      <c r="L56" s="137">
        <v>0</v>
      </c>
      <c r="M56"/>
      <c r="Q56" s="135"/>
      <c r="R56"/>
    </row>
    <row r="57" spans="1:18" ht="15.75" hidden="1" customHeight="1">
      <c r="A57" s="143">
        <v>2</v>
      </c>
      <c r="B57" s="152">
        <v>2</v>
      </c>
      <c r="C57" s="153">
        <v>1</v>
      </c>
      <c r="D57" s="153">
        <v>1</v>
      </c>
      <c r="E57" s="153">
        <v>1</v>
      </c>
      <c r="F57" s="154">
        <v>12</v>
      </c>
      <c r="G57" s="155" t="s">
        <v>41</v>
      </c>
      <c r="H57" s="118">
        <v>23</v>
      </c>
      <c r="I57" s="156">
        <v>0</v>
      </c>
      <c r="J57" s="137">
        <v>0</v>
      </c>
      <c r="K57" s="137">
        <v>0</v>
      </c>
      <c r="L57" s="137">
        <v>0</v>
      </c>
      <c r="M57"/>
      <c r="Q57" s="135"/>
      <c r="R57"/>
    </row>
    <row r="58" spans="1:18" ht="25.5" hidden="1" customHeight="1">
      <c r="A58" s="134">
        <v>2</v>
      </c>
      <c r="B58" s="130">
        <v>2</v>
      </c>
      <c r="C58" s="131">
        <v>1</v>
      </c>
      <c r="D58" s="131">
        <v>1</v>
      </c>
      <c r="E58" s="131">
        <v>1</v>
      </c>
      <c r="F58" s="133">
        <v>14</v>
      </c>
      <c r="G58" s="157" t="s">
        <v>42</v>
      </c>
      <c r="H58" s="118">
        <v>24</v>
      </c>
      <c r="I58" s="138">
        <v>0</v>
      </c>
      <c r="J58" s="138">
        <v>0</v>
      </c>
      <c r="K58" s="138">
        <v>0</v>
      </c>
      <c r="L58" s="138">
        <v>0</v>
      </c>
      <c r="M58"/>
      <c r="Q58" s="135"/>
      <c r="R58"/>
    </row>
    <row r="59" spans="1:18" ht="27.75" customHeight="1">
      <c r="A59" s="134">
        <v>2</v>
      </c>
      <c r="B59" s="130">
        <v>2</v>
      </c>
      <c r="C59" s="131">
        <v>1</v>
      </c>
      <c r="D59" s="131">
        <v>1</v>
      </c>
      <c r="E59" s="131">
        <v>1</v>
      </c>
      <c r="F59" s="133">
        <v>15</v>
      </c>
      <c r="G59" s="132" t="s">
        <v>43</v>
      </c>
      <c r="H59" s="118">
        <v>25</v>
      </c>
      <c r="I59" s="138">
        <v>2000</v>
      </c>
      <c r="J59" s="137">
        <v>500</v>
      </c>
      <c r="K59" s="137">
        <v>0</v>
      </c>
      <c r="L59" s="137">
        <v>0</v>
      </c>
      <c r="M59"/>
      <c r="Q59" s="135"/>
      <c r="R59"/>
    </row>
    <row r="60" spans="1:18" ht="15.75" hidden="1" customHeight="1">
      <c r="A60" s="134">
        <v>2</v>
      </c>
      <c r="B60" s="130">
        <v>2</v>
      </c>
      <c r="C60" s="131">
        <v>1</v>
      </c>
      <c r="D60" s="131">
        <v>1</v>
      </c>
      <c r="E60" s="131">
        <v>1</v>
      </c>
      <c r="F60" s="133">
        <v>16</v>
      </c>
      <c r="G60" s="132" t="s">
        <v>44</v>
      </c>
      <c r="H60" s="118">
        <v>26</v>
      </c>
      <c r="I60" s="138">
        <v>0</v>
      </c>
      <c r="J60" s="137">
        <v>0</v>
      </c>
      <c r="K60" s="137">
        <v>0</v>
      </c>
      <c r="L60" s="137">
        <v>0</v>
      </c>
      <c r="M60"/>
      <c r="Q60" s="135"/>
      <c r="R60"/>
    </row>
    <row r="61" spans="1:18" ht="27.75" hidden="1" customHeight="1">
      <c r="A61" s="134">
        <v>2</v>
      </c>
      <c r="B61" s="130">
        <v>2</v>
      </c>
      <c r="C61" s="131">
        <v>1</v>
      </c>
      <c r="D61" s="131">
        <v>1</v>
      </c>
      <c r="E61" s="131">
        <v>1</v>
      </c>
      <c r="F61" s="133">
        <v>17</v>
      </c>
      <c r="G61" s="132" t="s">
        <v>45</v>
      </c>
      <c r="H61" s="118">
        <v>27</v>
      </c>
      <c r="I61" s="138">
        <v>0</v>
      </c>
      <c r="J61" s="138">
        <v>0</v>
      </c>
      <c r="K61" s="138">
        <v>0</v>
      </c>
      <c r="L61" s="138">
        <v>0</v>
      </c>
      <c r="M61"/>
      <c r="Q61" s="135"/>
      <c r="R61"/>
    </row>
    <row r="62" spans="1:18" ht="14.25" hidden="1" customHeight="1">
      <c r="A62" s="134">
        <v>2</v>
      </c>
      <c r="B62" s="130">
        <v>2</v>
      </c>
      <c r="C62" s="131">
        <v>1</v>
      </c>
      <c r="D62" s="131">
        <v>1</v>
      </c>
      <c r="E62" s="131">
        <v>1</v>
      </c>
      <c r="F62" s="133">
        <v>20</v>
      </c>
      <c r="G62" s="132" t="s">
        <v>46</v>
      </c>
      <c r="H62" s="118">
        <v>28</v>
      </c>
      <c r="I62" s="138">
        <v>0</v>
      </c>
      <c r="J62" s="137">
        <v>0</v>
      </c>
      <c r="K62" s="137">
        <v>0</v>
      </c>
      <c r="L62" s="137">
        <v>0</v>
      </c>
      <c r="M62"/>
      <c r="Q62" s="135"/>
      <c r="R62"/>
    </row>
    <row r="63" spans="1:18" ht="27.75" hidden="1" customHeight="1">
      <c r="A63" s="134">
        <v>2</v>
      </c>
      <c r="B63" s="130">
        <v>2</v>
      </c>
      <c r="C63" s="131">
        <v>1</v>
      </c>
      <c r="D63" s="131">
        <v>1</v>
      </c>
      <c r="E63" s="131">
        <v>1</v>
      </c>
      <c r="F63" s="133">
        <v>21</v>
      </c>
      <c r="G63" s="132" t="s">
        <v>47</v>
      </c>
      <c r="H63" s="118">
        <v>29</v>
      </c>
      <c r="I63" s="138">
        <v>0</v>
      </c>
      <c r="J63" s="137">
        <v>0</v>
      </c>
      <c r="K63" s="137">
        <v>0</v>
      </c>
      <c r="L63" s="137">
        <v>0</v>
      </c>
      <c r="M63"/>
      <c r="Q63" s="135"/>
      <c r="R63"/>
    </row>
    <row r="64" spans="1:18" ht="12" hidden="1" customHeight="1">
      <c r="A64" s="134">
        <v>2</v>
      </c>
      <c r="B64" s="130">
        <v>2</v>
      </c>
      <c r="C64" s="131">
        <v>1</v>
      </c>
      <c r="D64" s="131">
        <v>1</v>
      </c>
      <c r="E64" s="131">
        <v>1</v>
      </c>
      <c r="F64" s="133">
        <v>22</v>
      </c>
      <c r="G64" s="132" t="s">
        <v>48</v>
      </c>
      <c r="H64" s="118">
        <v>30</v>
      </c>
      <c r="I64" s="138">
        <v>0</v>
      </c>
      <c r="J64" s="137">
        <v>0</v>
      </c>
      <c r="K64" s="137">
        <v>0</v>
      </c>
      <c r="L64" s="137">
        <v>0</v>
      </c>
      <c r="M64"/>
      <c r="Q64" s="135"/>
      <c r="R64"/>
    </row>
    <row r="65" spans="1:18" ht="12" hidden="1" customHeight="1">
      <c r="A65" s="134">
        <v>2</v>
      </c>
      <c r="B65" s="130">
        <v>2</v>
      </c>
      <c r="C65" s="131">
        <v>1</v>
      </c>
      <c r="D65" s="131">
        <v>1</v>
      </c>
      <c r="E65" s="131">
        <v>1</v>
      </c>
      <c r="F65" s="133">
        <v>23</v>
      </c>
      <c r="G65" s="132" t="s">
        <v>385</v>
      </c>
      <c r="H65" s="118">
        <v>31</v>
      </c>
      <c r="I65" s="138">
        <v>0</v>
      </c>
      <c r="J65" s="137">
        <v>0</v>
      </c>
      <c r="K65" s="137">
        <v>0</v>
      </c>
      <c r="L65" s="137">
        <v>0</v>
      </c>
      <c r="M65"/>
      <c r="Q65" s="135"/>
      <c r="R65"/>
    </row>
    <row r="66" spans="1:18" ht="15" customHeight="1">
      <c r="A66" s="134">
        <v>2</v>
      </c>
      <c r="B66" s="130">
        <v>2</v>
      </c>
      <c r="C66" s="131">
        <v>1</v>
      </c>
      <c r="D66" s="131">
        <v>1</v>
      </c>
      <c r="E66" s="131">
        <v>1</v>
      </c>
      <c r="F66" s="133">
        <v>30</v>
      </c>
      <c r="G66" s="132" t="s">
        <v>49</v>
      </c>
      <c r="H66" s="118">
        <v>32</v>
      </c>
      <c r="I66" s="138">
        <v>2500</v>
      </c>
      <c r="J66" s="137">
        <v>600</v>
      </c>
      <c r="K66" s="137">
        <v>225.23</v>
      </c>
      <c r="L66" s="137">
        <v>225.23</v>
      </c>
      <c r="M66"/>
      <c r="Q66" s="135"/>
      <c r="R66"/>
    </row>
    <row r="67" spans="1:18" ht="14.25" hidden="1" customHeight="1">
      <c r="A67" s="158">
        <v>2</v>
      </c>
      <c r="B67" s="159">
        <v>3</v>
      </c>
      <c r="C67" s="122"/>
      <c r="D67" s="123"/>
      <c r="E67" s="123"/>
      <c r="F67" s="126"/>
      <c r="G67" s="160" t="s">
        <v>50</v>
      </c>
      <c r="H67" s="118">
        <v>33</v>
      </c>
      <c r="I67" s="141">
        <f>I68</f>
        <v>0</v>
      </c>
      <c r="J67" s="141">
        <f>J68</f>
        <v>0</v>
      </c>
      <c r="K67" s="141">
        <f>K68</f>
        <v>0</v>
      </c>
      <c r="L67" s="141">
        <f>L68</f>
        <v>0</v>
      </c>
      <c r="M67"/>
    </row>
    <row r="68" spans="1:18" ht="13.5" hidden="1" customHeight="1">
      <c r="A68" s="134">
        <v>2</v>
      </c>
      <c r="B68" s="130">
        <v>3</v>
      </c>
      <c r="C68" s="131">
        <v>1</v>
      </c>
      <c r="D68" s="131"/>
      <c r="E68" s="131"/>
      <c r="F68" s="133"/>
      <c r="G68" s="132" t="s">
        <v>51</v>
      </c>
      <c r="H68" s="118">
        <v>34</v>
      </c>
      <c r="I68" s="119">
        <f>SUM(I69+I74+I79)</f>
        <v>0</v>
      </c>
      <c r="J68" s="161">
        <f>SUM(J69+J74+J79)</f>
        <v>0</v>
      </c>
      <c r="K68" s="120">
        <f>SUM(K69+K74+K79)</f>
        <v>0</v>
      </c>
      <c r="L68" s="119">
        <f>SUM(L69+L74+L79)</f>
        <v>0</v>
      </c>
      <c r="M68"/>
      <c r="Q68"/>
      <c r="R68" s="135"/>
    </row>
    <row r="69" spans="1:18" ht="15" hidden="1" customHeight="1">
      <c r="A69" s="134">
        <v>2</v>
      </c>
      <c r="B69" s="130">
        <v>3</v>
      </c>
      <c r="C69" s="131">
        <v>1</v>
      </c>
      <c r="D69" s="131">
        <v>1</v>
      </c>
      <c r="E69" s="131"/>
      <c r="F69" s="133"/>
      <c r="G69" s="132" t="s">
        <v>52</v>
      </c>
      <c r="H69" s="118">
        <v>35</v>
      </c>
      <c r="I69" s="119">
        <f>I70</f>
        <v>0</v>
      </c>
      <c r="J69" s="161">
        <f>J70</f>
        <v>0</v>
      </c>
      <c r="K69" s="120">
        <f>K70</f>
        <v>0</v>
      </c>
      <c r="L69" s="119">
        <f>L70</f>
        <v>0</v>
      </c>
      <c r="M69"/>
      <c r="Q69" s="135"/>
      <c r="R69"/>
    </row>
    <row r="70" spans="1:18" ht="13.5" hidden="1" customHeight="1">
      <c r="A70" s="134">
        <v>2</v>
      </c>
      <c r="B70" s="130">
        <v>3</v>
      </c>
      <c r="C70" s="131">
        <v>1</v>
      </c>
      <c r="D70" s="131">
        <v>1</v>
      </c>
      <c r="E70" s="131">
        <v>1</v>
      </c>
      <c r="F70" s="133"/>
      <c r="G70" s="132" t="s">
        <v>52</v>
      </c>
      <c r="H70" s="118">
        <v>36</v>
      </c>
      <c r="I70" s="119">
        <f>SUM(I71:I73)</f>
        <v>0</v>
      </c>
      <c r="J70" s="161">
        <f>SUM(J71:J73)</f>
        <v>0</v>
      </c>
      <c r="K70" s="120">
        <f>SUM(K71:K73)</f>
        <v>0</v>
      </c>
      <c r="L70" s="119">
        <f>SUM(L71:L73)</f>
        <v>0</v>
      </c>
      <c r="M70"/>
      <c r="Q70" s="135"/>
      <c r="R70"/>
    </row>
    <row r="71" spans="1:18" s="162" customFormat="1" ht="25.5" hidden="1" customHeight="1">
      <c r="A71" s="134">
        <v>2</v>
      </c>
      <c r="B71" s="130">
        <v>3</v>
      </c>
      <c r="C71" s="131">
        <v>1</v>
      </c>
      <c r="D71" s="131">
        <v>1</v>
      </c>
      <c r="E71" s="131">
        <v>1</v>
      </c>
      <c r="F71" s="133">
        <v>1</v>
      </c>
      <c r="G71" s="132" t="s">
        <v>53</v>
      </c>
      <c r="H71" s="118">
        <v>37</v>
      </c>
      <c r="I71" s="138">
        <v>0</v>
      </c>
      <c r="J71" s="138">
        <v>0</v>
      </c>
      <c r="K71" s="138">
        <v>0</v>
      </c>
      <c r="L71" s="138">
        <v>0</v>
      </c>
      <c r="Q71" s="135"/>
      <c r="R71"/>
    </row>
    <row r="72" spans="1:18" ht="19.5" hidden="1" customHeight="1">
      <c r="A72" s="134">
        <v>2</v>
      </c>
      <c r="B72" s="125">
        <v>3</v>
      </c>
      <c r="C72" s="123">
        <v>1</v>
      </c>
      <c r="D72" s="123">
        <v>1</v>
      </c>
      <c r="E72" s="123">
        <v>1</v>
      </c>
      <c r="F72" s="126">
        <v>2</v>
      </c>
      <c r="G72" s="124" t="s">
        <v>54</v>
      </c>
      <c r="H72" s="118">
        <v>38</v>
      </c>
      <c r="I72" s="136">
        <v>0</v>
      </c>
      <c r="J72" s="136">
        <v>0</v>
      </c>
      <c r="K72" s="136">
        <v>0</v>
      </c>
      <c r="L72" s="136">
        <v>0</v>
      </c>
      <c r="M72"/>
      <c r="Q72" s="135"/>
      <c r="R72"/>
    </row>
    <row r="73" spans="1:18" ht="16.5" hidden="1" customHeight="1">
      <c r="A73" s="130">
        <v>2</v>
      </c>
      <c r="B73" s="131">
        <v>3</v>
      </c>
      <c r="C73" s="131">
        <v>1</v>
      </c>
      <c r="D73" s="131">
        <v>1</v>
      </c>
      <c r="E73" s="131">
        <v>1</v>
      </c>
      <c r="F73" s="133">
        <v>3</v>
      </c>
      <c r="G73" s="132" t="s">
        <v>55</v>
      </c>
      <c r="H73" s="118">
        <v>39</v>
      </c>
      <c r="I73" s="138">
        <v>0</v>
      </c>
      <c r="J73" s="138">
        <v>0</v>
      </c>
      <c r="K73" s="138">
        <v>0</v>
      </c>
      <c r="L73" s="138">
        <v>0</v>
      </c>
      <c r="M73"/>
      <c r="Q73" s="135"/>
      <c r="R73"/>
    </row>
    <row r="74" spans="1:18" ht="29.25" hidden="1" customHeight="1">
      <c r="A74" s="125">
        <v>2</v>
      </c>
      <c r="B74" s="123">
        <v>3</v>
      </c>
      <c r="C74" s="123">
        <v>1</v>
      </c>
      <c r="D74" s="123">
        <v>2</v>
      </c>
      <c r="E74" s="123"/>
      <c r="F74" s="126"/>
      <c r="G74" s="124" t="s">
        <v>56</v>
      </c>
      <c r="H74" s="118">
        <v>40</v>
      </c>
      <c r="I74" s="141">
        <f>I75</f>
        <v>0</v>
      </c>
      <c r="J74" s="163">
        <f>J75</f>
        <v>0</v>
      </c>
      <c r="K74" s="142">
        <f>K75</f>
        <v>0</v>
      </c>
      <c r="L74" s="142">
        <f>L75</f>
        <v>0</v>
      </c>
      <c r="M74"/>
      <c r="Q74" s="135"/>
      <c r="R74"/>
    </row>
    <row r="75" spans="1:18" ht="27" hidden="1" customHeight="1">
      <c r="A75" s="144">
        <v>2</v>
      </c>
      <c r="B75" s="145">
        <v>3</v>
      </c>
      <c r="C75" s="145">
        <v>1</v>
      </c>
      <c r="D75" s="145">
        <v>2</v>
      </c>
      <c r="E75" s="145">
        <v>1</v>
      </c>
      <c r="F75" s="147"/>
      <c r="G75" s="124" t="s">
        <v>56</v>
      </c>
      <c r="H75" s="118">
        <v>41</v>
      </c>
      <c r="I75" s="129">
        <f>SUM(I76:I78)</f>
        <v>0</v>
      </c>
      <c r="J75" s="164">
        <f>SUM(J76:J78)</f>
        <v>0</v>
      </c>
      <c r="K75" s="128">
        <f>SUM(K76:K78)</f>
        <v>0</v>
      </c>
      <c r="L75" s="120">
        <f>SUM(L76:L78)</f>
        <v>0</v>
      </c>
      <c r="M75"/>
      <c r="Q75" s="135"/>
      <c r="R75"/>
    </row>
    <row r="76" spans="1:18" s="162" customFormat="1" ht="27" hidden="1" customHeight="1">
      <c r="A76" s="130">
        <v>2</v>
      </c>
      <c r="B76" s="131">
        <v>3</v>
      </c>
      <c r="C76" s="131">
        <v>1</v>
      </c>
      <c r="D76" s="131">
        <v>2</v>
      </c>
      <c r="E76" s="131">
        <v>1</v>
      </c>
      <c r="F76" s="133">
        <v>1</v>
      </c>
      <c r="G76" s="134" t="s">
        <v>53</v>
      </c>
      <c r="H76" s="118">
        <v>42</v>
      </c>
      <c r="I76" s="138">
        <v>0</v>
      </c>
      <c r="J76" s="138">
        <v>0</v>
      </c>
      <c r="K76" s="138">
        <v>0</v>
      </c>
      <c r="L76" s="138">
        <v>0</v>
      </c>
      <c r="Q76" s="135"/>
      <c r="R76"/>
    </row>
    <row r="77" spans="1:18" ht="16.5" hidden="1" customHeight="1">
      <c r="A77" s="130">
        <v>2</v>
      </c>
      <c r="B77" s="131">
        <v>3</v>
      </c>
      <c r="C77" s="131">
        <v>1</v>
      </c>
      <c r="D77" s="131">
        <v>2</v>
      </c>
      <c r="E77" s="131">
        <v>1</v>
      </c>
      <c r="F77" s="133">
        <v>2</v>
      </c>
      <c r="G77" s="134" t="s">
        <v>54</v>
      </c>
      <c r="H77" s="118">
        <v>43</v>
      </c>
      <c r="I77" s="138">
        <v>0</v>
      </c>
      <c r="J77" s="138">
        <v>0</v>
      </c>
      <c r="K77" s="138">
        <v>0</v>
      </c>
      <c r="L77" s="138">
        <v>0</v>
      </c>
      <c r="M77"/>
      <c r="Q77" s="135"/>
      <c r="R77"/>
    </row>
    <row r="78" spans="1:18" ht="15" hidden="1" customHeight="1">
      <c r="A78" s="130">
        <v>2</v>
      </c>
      <c r="B78" s="131">
        <v>3</v>
      </c>
      <c r="C78" s="131">
        <v>1</v>
      </c>
      <c r="D78" s="131">
        <v>2</v>
      </c>
      <c r="E78" s="131">
        <v>1</v>
      </c>
      <c r="F78" s="133">
        <v>3</v>
      </c>
      <c r="G78" s="134" t="s">
        <v>55</v>
      </c>
      <c r="H78" s="118">
        <v>44</v>
      </c>
      <c r="I78" s="138">
        <v>0</v>
      </c>
      <c r="J78" s="138">
        <v>0</v>
      </c>
      <c r="K78" s="138">
        <v>0</v>
      </c>
      <c r="L78" s="138">
        <v>0</v>
      </c>
      <c r="M78"/>
      <c r="Q78" s="135"/>
      <c r="R78"/>
    </row>
    <row r="79" spans="1:18" ht="27.75" hidden="1" customHeight="1">
      <c r="A79" s="130">
        <v>2</v>
      </c>
      <c r="B79" s="131">
        <v>3</v>
      </c>
      <c r="C79" s="131">
        <v>1</v>
      </c>
      <c r="D79" s="131">
        <v>3</v>
      </c>
      <c r="E79" s="131"/>
      <c r="F79" s="133"/>
      <c r="G79" s="134" t="s">
        <v>386</v>
      </c>
      <c r="H79" s="118">
        <v>45</v>
      </c>
      <c r="I79" s="119">
        <f>I80</f>
        <v>0</v>
      </c>
      <c r="J79" s="161">
        <f>J80</f>
        <v>0</v>
      </c>
      <c r="K79" s="120">
        <f>K80</f>
        <v>0</v>
      </c>
      <c r="L79" s="120">
        <f>L80</f>
        <v>0</v>
      </c>
      <c r="M79"/>
      <c r="Q79" s="135"/>
      <c r="R79"/>
    </row>
    <row r="80" spans="1:18" ht="26.25" hidden="1" customHeight="1">
      <c r="A80" s="130">
        <v>2</v>
      </c>
      <c r="B80" s="131">
        <v>3</v>
      </c>
      <c r="C80" s="131">
        <v>1</v>
      </c>
      <c r="D80" s="131">
        <v>3</v>
      </c>
      <c r="E80" s="131">
        <v>1</v>
      </c>
      <c r="F80" s="133"/>
      <c r="G80" s="134" t="s">
        <v>387</v>
      </c>
      <c r="H80" s="118">
        <v>46</v>
      </c>
      <c r="I80" s="119">
        <f>SUM(I81:I83)</f>
        <v>0</v>
      </c>
      <c r="J80" s="161">
        <f>SUM(J81:J83)</f>
        <v>0</v>
      </c>
      <c r="K80" s="120">
        <f>SUM(K81:K83)</f>
        <v>0</v>
      </c>
      <c r="L80" s="120">
        <f>SUM(L81:L83)</f>
        <v>0</v>
      </c>
      <c r="M80"/>
      <c r="Q80" s="135"/>
      <c r="R80"/>
    </row>
    <row r="81" spans="1:18" ht="15" hidden="1" customHeight="1">
      <c r="A81" s="125">
        <v>2</v>
      </c>
      <c r="B81" s="123">
        <v>3</v>
      </c>
      <c r="C81" s="123">
        <v>1</v>
      </c>
      <c r="D81" s="123">
        <v>3</v>
      </c>
      <c r="E81" s="123">
        <v>1</v>
      </c>
      <c r="F81" s="126">
        <v>1</v>
      </c>
      <c r="G81" s="151" t="s">
        <v>57</v>
      </c>
      <c r="H81" s="118">
        <v>47</v>
      </c>
      <c r="I81" s="136">
        <v>0</v>
      </c>
      <c r="J81" s="136">
        <v>0</v>
      </c>
      <c r="K81" s="136">
        <v>0</v>
      </c>
      <c r="L81" s="136">
        <v>0</v>
      </c>
      <c r="M81"/>
      <c r="Q81" s="135"/>
      <c r="R81"/>
    </row>
    <row r="82" spans="1:18" ht="16.5" hidden="1" customHeight="1">
      <c r="A82" s="130">
        <v>2</v>
      </c>
      <c r="B82" s="131">
        <v>3</v>
      </c>
      <c r="C82" s="131">
        <v>1</v>
      </c>
      <c r="D82" s="131">
        <v>3</v>
      </c>
      <c r="E82" s="131">
        <v>1</v>
      </c>
      <c r="F82" s="133">
        <v>2</v>
      </c>
      <c r="G82" s="134" t="s">
        <v>58</v>
      </c>
      <c r="H82" s="118">
        <v>48</v>
      </c>
      <c r="I82" s="138">
        <v>0</v>
      </c>
      <c r="J82" s="138">
        <v>0</v>
      </c>
      <c r="K82" s="138">
        <v>0</v>
      </c>
      <c r="L82" s="138">
        <v>0</v>
      </c>
      <c r="M82"/>
      <c r="Q82" s="135"/>
      <c r="R82"/>
    </row>
    <row r="83" spans="1:18" ht="17.25" hidden="1" customHeight="1">
      <c r="A83" s="125">
        <v>2</v>
      </c>
      <c r="B83" s="123">
        <v>3</v>
      </c>
      <c r="C83" s="123">
        <v>1</v>
      </c>
      <c r="D83" s="123">
        <v>3</v>
      </c>
      <c r="E83" s="123">
        <v>1</v>
      </c>
      <c r="F83" s="126">
        <v>3</v>
      </c>
      <c r="G83" s="151" t="s">
        <v>59</v>
      </c>
      <c r="H83" s="118">
        <v>49</v>
      </c>
      <c r="I83" s="136">
        <v>0</v>
      </c>
      <c r="J83" s="136">
        <v>0</v>
      </c>
      <c r="K83" s="136">
        <v>0</v>
      </c>
      <c r="L83" s="136">
        <v>0</v>
      </c>
      <c r="M83"/>
      <c r="Q83" s="135"/>
      <c r="R83"/>
    </row>
    <row r="84" spans="1:18" ht="12.75" hidden="1" customHeight="1">
      <c r="A84" s="125">
        <v>2</v>
      </c>
      <c r="B84" s="123">
        <v>3</v>
      </c>
      <c r="C84" s="123">
        <v>2</v>
      </c>
      <c r="D84" s="123"/>
      <c r="E84" s="123"/>
      <c r="F84" s="126"/>
      <c r="G84" s="151" t="s">
        <v>60</v>
      </c>
      <c r="H84" s="118">
        <v>50</v>
      </c>
      <c r="I84" s="119">
        <f t="shared" ref="I84:L85" si="3">I85</f>
        <v>0</v>
      </c>
      <c r="J84" s="119">
        <f t="shared" si="3"/>
        <v>0</v>
      </c>
      <c r="K84" s="119">
        <f t="shared" si="3"/>
        <v>0</v>
      </c>
      <c r="L84" s="119">
        <f t="shared" si="3"/>
        <v>0</v>
      </c>
      <c r="M84"/>
    </row>
    <row r="85" spans="1:18" ht="12" hidden="1" customHeight="1">
      <c r="A85" s="125">
        <v>2</v>
      </c>
      <c r="B85" s="123">
        <v>3</v>
      </c>
      <c r="C85" s="123">
        <v>2</v>
      </c>
      <c r="D85" s="123">
        <v>1</v>
      </c>
      <c r="E85" s="123"/>
      <c r="F85" s="126"/>
      <c r="G85" s="151" t="s">
        <v>60</v>
      </c>
      <c r="H85" s="118">
        <v>51</v>
      </c>
      <c r="I85" s="119">
        <f t="shared" si="3"/>
        <v>0</v>
      </c>
      <c r="J85" s="119">
        <f t="shared" si="3"/>
        <v>0</v>
      </c>
      <c r="K85" s="119">
        <f t="shared" si="3"/>
        <v>0</v>
      </c>
      <c r="L85" s="119">
        <f t="shared" si="3"/>
        <v>0</v>
      </c>
      <c r="M85"/>
    </row>
    <row r="86" spans="1:18" ht="15.75" hidden="1" customHeight="1">
      <c r="A86" s="125">
        <v>2</v>
      </c>
      <c r="B86" s="123">
        <v>3</v>
      </c>
      <c r="C86" s="123">
        <v>2</v>
      </c>
      <c r="D86" s="123">
        <v>1</v>
      </c>
      <c r="E86" s="123">
        <v>1</v>
      </c>
      <c r="F86" s="126"/>
      <c r="G86" s="151" t="s">
        <v>60</v>
      </c>
      <c r="H86" s="118">
        <v>52</v>
      </c>
      <c r="I86" s="119">
        <f>SUM(I87)</f>
        <v>0</v>
      </c>
      <c r="J86" s="119">
        <f>SUM(J87)</f>
        <v>0</v>
      </c>
      <c r="K86" s="119">
        <f>SUM(K87)</f>
        <v>0</v>
      </c>
      <c r="L86" s="119">
        <f>SUM(L87)</f>
        <v>0</v>
      </c>
      <c r="M86"/>
    </row>
    <row r="87" spans="1:18" ht="13.5" hidden="1" customHeight="1">
      <c r="A87" s="125">
        <v>2</v>
      </c>
      <c r="B87" s="123">
        <v>3</v>
      </c>
      <c r="C87" s="123">
        <v>2</v>
      </c>
      <c r="D87" s="123">
        <v>1</v>
      </c>
      <c r="E87" s="123">
        <v>1</v>
      </c>
      <c r="F87" s="126">
        <v>1</v>
      </c>
      <c r="G87" s="151" t="s">
        <v>60</v>
      </c>
      <c r="H87" s="118">
        <v>53</v>
      </c>
      <c r="I87" s="138">
        <v>0</v>
      </c>
      <c r="J87" s="138">
        <v>0</v>
      </c>
      <c r="K87" s="138">
        <v>0</v>
      </c>
      <c r="L87" s="138">
        <v>0</v>
      </c>
      <c r="M87"/>
    </row>
    <row r="88" spans="1:18" ht="16.5" hidden="1" customHeight="1">
      <c r="A88" s="114">
        <v>2</v>
      </c>
      <c r="B88" s="115">
        <v>4</v>
      </c>
      <c r="C88" s="115"/>
      <c r="D88" s="115"/>
      <c r="E88" s="115"/>
      <c r="F88" s="117"/>
      <c r="G88" s="165" t="s">
        <v>61</v>
      </c>
      <c r="H88" s="118">
        <v>54</v>
      </c>
      <c r="I88" s="119">
        <f t="shared" ref="I88:L90" si="4">I89</f>
        <v>0</v>
      </c>
      <c r="J88" s="161">
        <f t="shared" si="4"/>
        <v>0</v>
      </c>
      <c r="K88" s="120">
        <f t="shared" si="4"/>
        <v>0</v>
      </c>
      <c r="L88" s="120">
        <f t="shared" si="4"/>
        <v>0</v>
      </c>
      <c r="M88"/>
    </row>
    <row r="89" spans="1:18" ht="15.75" hidden="1" customHeight="1">
      <c r="A89" s="130">
        <v>2</v>
      </c>
      <c r="B89" s="131">
        <v>4</v>
      </c>
      <c r="C89" s="131">
        <v>1</v>
      </c>
      <c r="D89" s="131"/>
      <c r="E89" s="131"/>
      <c r="F89" s="133"/>
      <c r="G89" s="134" t="s">
        <v>62</v>
      </c>
      <c r="H89" s="118">
        <v>55</v>
      </c>
      <c r="I89" s="119">
        <f t="shared" si="4"/>
        <v>0</v>
      </c>
      <c r="J89" s="161">
        <f t="shared" si="4"/>
        <v>0</v>
      </c>
      <c r="K89" s="120">
        <f t="shared" si="4"/>
        <v>0</v>
      </c>
      <c r="L89" s="120">
        <f t="shared" si="4"/>
        <v>0</v>
      </c>
      <c r="M89"/>
    </row>
    <row r="90" spans="1:18" ht="17.25" hidden="1" customHeight="1">
      <c r="A90" s="130">
        <v>2</v>
      </c>
      <c r="B90" s="131">
        <v>4</v>
      </c>
      <c r="C90" s="131">
        <v>1</v>
      </c>
      <c r="D90" s="131">
        <v>1</v>
      </c>
      <c r="E90" s="131"/>
      <c r="F90" s="133"/>
      <c r="G90" s="134" t="s">
        <v>62</v>
      </c>
      <c r="H90" s="118">
        <v>56</v>
      </c>
      <c r="I90" s="119">
        <f t="shared" si="4"/>
        <v>0</v>
      </c>
      <c r="J90" s="161">
        <f t="shared" si="4"/>
        <v>0</v>
      </c>
      <c r="K90" s="120">
        <f t="shared" si="4"/>
        <v>0</v>
      </c>
      <c r="L90" s="120">
        <f t="shared" si="4"/>
        <v>0</v>
      </c>
      <c r="M90"/>
    </row>
    <row r="91" spans="1:18" ht="18" hidden="1" customHeight="1">
      <c r="A91" s="130">
        <v>2</v>
      </c>
      <c r="B91" s="131">
        <v>4</v>
      </c>
      <c r="C91" s="131">
        <v>1</v>
      </c>
      <c r="D91" s="131">
        <v>1</v>
      </c>
      <c r="E91" s="131">
        <v>1</v>
      </c>
      <c r="F91" s="133"/>
      <c r="G91" s="134" t="s">
        <v>62</v>
      </c>
      <c r="H91" s="118">
        <v>57</v>
      </c>
      <c r="I91" s="119">
        <f>SUM(I92:I94)</f>
        <v>0</v>
      </c>
      <c r="J91" s="161">
        <f>SUM(J92:J94)</f>
        <v>0</v>
      </c>
      <c r="K91" s="120">
        <f>SUM(K92:K94)</f>
        <v>0</v>
      </c>
      <c r="L91" s="120">
        <f>SUM(L92:L94)</f>
        <v>0</v>
      </c>
      <c r="M91"/>
    </row>
    <row r="92" spans="1:18" ht="14.25" hidden="1" customHeight="1">
      <c r="A92" s="130">
        <v>2</v>
      </c>
      <c r="B92" s="131">
        <v>4</v>
      </c>
      <c r="C92" s="131">
        <v>1</v>
      </c>
      <c r="D92" s="131">
        <v>1</v>
      </c>
      <c r="E92" s="131">
        <v>1</v>
      </c>
      <c r="F92" s="133">
        <v>1</v>
      </c>
      <c r="G92" s="134" t="s">
        <v>63</v>
      </c>
      <c r="H92" s="118">
        <v>58</v>
      </c>
      <c r="I92" s="138">
        <v>0</v>
      </c>
      <c r="J92" s="138">
        <v>0</v>
      </c>
      <c r="K92" s="138">
        <v>0</v>
      </c>
      <c r="L92" s="138">
        <v>0</v>
      </c>
      <c r="M92"/>
    </row>
    <row r="93" spans="1:18" ht="13.5" hidden="1" customHeight="1">
      <c r="A93" s="130">
        <v>2</v>
      </c>
      <c r="B93" s="130">
        <v>4</v>
      </c>
      <c r="C93" s="130">
        <v>1</v>
      </c>
      <c r="D93" s="131">
        <v>1</v>
      </c>
      <c r="E93" s="131">
        <v>1</v>
      </c>
      <c r="F93" s="166">
        <v>2</v>
      </c>
      <c r="G93" s="132" t="s">
        <v>64</v>
      </c>
      <c r="H93" s="118">
        <v>59</v>
      </c>
      <c r="I93" s="138">
        <v>0</v>
      </c>
      <c r="J93" s="138">
        <v>0</v>
      </c>
      <c r="K93" s="138">
        <v>0</v>
      </c>
      <c r="L93" s="138">
        <v>0</v>
      </c>
      <c r="M93"/>
    </row>
    <row r="94" spans="1:18" hidden="1">
      <c r="A94" s="130">
        <v>2</v>
      </c>
      <c r="B94" s="131">
        <v>4</v>
      </c>
      <c r="C94" s="130">
        <v>1</v>
      </c>
      <c r="D94" s="131">
        <v>1</v>
      </c>
      <c r="E94" s="131">
        <v>1</v>
      </c>
      <c r="F94" s="166">
        <v>3</v>
      </c>
      <c r="G94" s="132" t="s">
        <v>65</v>
      </c>
      <c r="H94" s="118">
        <v>60</v>
      </c>
      <c r="I94" s="138">
        <v>0</v>
      </c>
      <c r="J94" s="138">
        <v>0</v>
      </c>
      <c r="K94" s="138">
        <v>0</v>
      </c>
      <c r="L94" s="138">
        <v>0</v>
      </c>
    </row>
    <row r="95" spans="1:18" hidden="1">
      <c r="A95" s="114">
        <v>2</v>
      </c>
      <c r="B95" s="115">
        <v>5</v>
      </c>
      <c r="C95" s="114"/>
      <c r="D95" s="115"/>
      <c r="E95" s="115"/>
      <c r="F95" s="167"/>
      <c r="G95" s="116" t="s">
        <v>66</v>
      </c>
      <c r="H95" s="118">
        <v>61</v>
      </c>
      <c r="I95" s="119">
        <f>SUM(I96+I101+I106)</f>
        <v>0</v>
      </c>
      <c r="J95" s="161">
        <f>SUM(J96+J101+J106)</f>
        <v>0</v>
      </c>
      <c r="K95" s="120">
        <f>SUM(K96+K101+K106)</f>
        <v>0</v>
      </c>
      <c r="L95" s="120">
        <f>SUM(L96+L101+L106)</f>
        <v>0</v>
      </c>
    </row>
    <row r="96" spans="1:18" hidden="1">
      <c r="A96" s="125">
        <v>2</v>
      </c>
      <c r="B96" s="123">
        <v>5</v>
      </c>
      <c r="C96" s="125">
        <v>1</v>
      </c>
      <c r="D96" s="123"/>
      <c r="E96" s="123"/>
      <c r="F96" s="168"/>
      <c r="G96" s="124" t="s">
        <v>67</v>
      </c>
      <c r="H96" s="118">
        <v>62</v>
      </c>
      <c r="I96" s="141">
        <f t="shared" ref="I96:L97" si="5">I97</f>
        <v>0</v>
      </c>
      <c r="J96" s="163">
        <f t="shared" si="5"/>
        <v>0</v>
      </c>
      <c r="K96" s="142">
        <f t="shared" si="5"/>
        <v>0</v>
      </c>
      <c r="L96" s="142">
        <f t="shared" si="5"/>
        <v>0</v>
      </c>
    </row>
    <row r="97" spans="1:13" hidden="1">
      <c r="A97" s="130">
        <v>2</v>
      </c>
      <c r="B97" s="131">
        <v>5</v>
      </c>
      <c r="C97" s="130">
        <v>1</v>
      </c>
      <c r="D97" s="131">
        <v>1</v>
      </c>
      <c r="E97" s="131"/>
      <c r="F97" s="166"/>
      <c r="G97" s="132" t="s">
        <v>67</v>
      </c>
      <c r="H97" s="118">
        <v>63</v>
      </c>
      <c r="I97" s="119">
        <f t="shared" si="5"/>
        <v>0</v>
      </c>
      <c r="J97" s="161">
        <f t="shared" si="5"/>
        <v>0</v>
      </c>
      <c r="K97" s="120">
        <f t="shared" si="5"/>
        <v>0</v>
      </c>
      <c r="L97" s="120">
        <f t="shared" si="5"/>
        <v>0</v>
      </c>
    </row>
    <row r="98" spans="1:13" hidden="1">
      <c r="A98" s="130">
        <v>2</v>
      </c>
      <c r="B98" s="131">
        <v>5</v>
      </c>
      <c r="C98" s="130">
        <v>1</v>
      </c>
      <c r="D98" s="131">
        <v>1</v>
      </c>
      <c r="E98" s="131">
        <v>1</v>
      </c>
      <c r="F98" s="166"/>
      <c r="G98" s="132" t="s">
        <v>67</v>
      </c>
      <c r="H98" s="118">
        <v>64</v>
      </c>
      <c r="I98" s="119">
        <f>SUM(I99:I100)</f>
        <v>0</v>
      </c>
      <c r="J98" s="161">
        <f>SUM(J99:J100)</f>
        <v>0</v>
      </c>
      <c r="K98" s="120">
        <f>SUM(K99:K100)</f>
        <v>0</v>
      </c>
      <c r="L98" s="120">
        <f>SUM(L99:L100)</f>
        <v>0</v>
      </c>
    </row>
    <row r="99" spans="1:13" ht="25.5" hidden="1" customHeight="1">
      <c r="A99" s="130">
        <v>2</v>
      </c>
      <c r="B99" s="131">
        <v>5</v>
      </c>
      <c r="C99" s="130">
        <v>1</v>
      </c>
      <c r="D99" s="131">
        <v>1</v>
      </c>
      <c r="E99" s="131">
        <v>1</v>
      </c>
      <c r="F99" s="166">
        <v>1</v>
      </c>
      <c r="G99" s="132" t="s">
        <v>68</v>
      </c>
      <c r="H99" s="118">
        <v>65</v>
      </c>
      <c r="I99" s="138">
        <v>0</v>
      </c>
      <c r="J99" s="138">
        <v>0</v>
      </c>
      <c r="K99" s="138">
        <v>0</v>
      </c>
      <c r="L99" s="138">
        <v>0</v>
      </c>
      <c r="M99"/>
    </row>
    <row r="100" spans="1:13" ht="15.75" hidden="1" customHeight="1">
      <c r="A100" s="130">
        <v>2</v>
      </c>
      <c r="B100" s="131">
        <v>5</v>
      </c>
      <c r="C100" s="130">
        <v>1</v>
      </c>
      <c r="D100" s="131">
        <v>1</v>
      </c>
      <c r="E100" s="131">
        <v>1</v>
      </c>
      <c r="F100" s="166">
        <v>2</v>
      </c>
      <c r="G100" s="132" t="s">
        <v>69</v>
      </c>
      <c r="H100" s="118">
        <v>66</v>
      </c>
      <c r="I100" s="138">
        <v>0</v>
      </c>
      <c r="J100" s="138">
        <v>0</v>
      </c>
      <c r="K100" s="138">
        <v>0</v>
      </c>
      <c r="L100" s="138">
        <v>0</v>
      </c>
      <c r="M100"/>
    </row>
    <row r="101" spans="1:13" ht="12" hidden="1" customHeight="1">
      <c r="A101" s="130">
        <v>2</v>
      </c>
      <c r="B101" s="131">
        <v>5</v>
      </c>
      <c r="C101" s="130">
        <v>2</v>
      </c>
      <c r="D101" s="131"/>
      <c r="E101" s="131"/>
      <c r="F101" s="166"/>
      <c r="G101" s="132" t="s">
        <v>70</v>
      </c>
      <c r="H101" s="118">
        <v>67</v>
      </c>
      <c r="I101" s="119">
        <f t="shared" ref="I101:L102" si="6">I102</f>
        <v>0</v>
      </c>
      <c r="J101" s="161">
        <f t="shared" si="6"/>
        <v>0</v>
      </c>
      <c r="K101" s="120">
        <f t="shared" si="6"/>
        <v>0</v>
      </c>
      <c r="L101" s="119">
        <f t="shared" si="6"/>
        <v>0</v>
      </c>
      <c r="M101"/>
    </row>
    <row r="102" spans="1:13" ht="15.75" hidden="1" customHeight="1">
      <c r="A102" s="134">
        <v>2</v>
      </c>
      <c r="B102" s="130">
        <v>5</v>
      </c>
      <c r="C102" s="131">
        <v>2</v>
      </c>
      <c r="D102" s="132">
        <v>1</v>
      </c>
      <c r="E102" s="130"/>
      <c r="F102" s="166"/>
      <c r="G102" s="132" t="s">
        <v>70</v>
      </c>
      <c r="H102" s="118">
        <v>68</v>
      </c>
      <c r="I102" s="119">
        <f t="shared" si="6"/>
        <v>0</v>
      </c>
      <c r="J102" s="161">
        <f t="shared" si="6"/>
        <v>0</v>
      </c>
      <c r="K102" s="120">
        <f t="shared" si="6"/>
        <v>0</v>
      </c>
      <c r="L102" s="119">
        <f t="shared" si="6"/>
        <v>0</v>
      </c>
      <c r="M102"/>
    </row>
    <row r="103" spans="1:13" ht="15" hidden="1" customHeight="1">
      <c r="A103" s="134">
        <v>2</v>
      </c>
      <c r="B103" s="130">
        <v>5</v>
      </c>
      <c r="C103" s="131">
        <v>2</v>
      </c>
      <c r="D103" s="132">
        <v>1</v>
      </c>
      <c r="E103" s="130">
        <v>1</v>
      </c>
      <c r="F103" s="166"/>
      <c r="G103" s="132" t="s">
        <v>70</v>
      </c>
      <c r="H103" s="118">
        <v>69</v>
      </c>
      <c r="I103" s="119">
        <f>SUM(I104:I105)</f>
        <v>0</v>
      </c>
      <c r="J103" s="161">
        <f>SUM(J104:J105)</f>
        <v>0</v>
      </c>
      <c r="K103" s="120">
        <f>SUM(K104:K105)</f>
        <v>0</v>
      </c>
      <c r="L103" s="119">
        <f>SUM(L104:L105)</f>
        <v>0</v>
      </c>
      <c r="M103"/>
    </row>
    <row r="104" spans="1:13" ht="25.5" hidden="1" customHeight="1">
      <c r="A104" s="134">
        <v>2</v>
      </c>
      <c r="B104" s="130">
        <v>5</v>
      </c>
      <c r="C104" s="131">
        <v>2</v>
      </c>
      <c r="D104" s="132">
        <v>1</v>
      </c>
      <c r="E104" s="130">
        <v>1</v>
      </c>
      <c r="F104" s="166">
        <v>1</v>
      </c>
      <c r="G104" s="132" t="s">
        <v>71</v>
      </c>
      <c r="H104" s="118">
        <v>70</v>
      </c>
      <c r="I104" s="138">
        <v>0</v>
      </c>
      <c r="J104" s="138">
        <v>0</v>
      </c>
      <c r="K104" s="138">
        <v>0</v>
      </c>
      <c r="L104" s="138">
        <v>0</v>
      </c>
      <c r="M104"/>
    </row>
    <row r="105" spans="1:13" ht="25.5" hidden="1" customHeight="1">
      <c r="A105" s="134">
        <v>2</v>
      </c>
      <c r="B105" s="130">
        <v>5</v>
      </c>
      <c r="C105" s="131">
        <v>2</v>
      </c>
      <c r="D105" s="132">
        <v>1</v>
      </c>
      <c r="E105" s="130">
        <v>1</v>
      </c>
      <c r="F105" s="166">
        <v>2</v>
      </c>
      <c r="G105" s="132" t="s">
        <v>72</v>
      </c>
      <c r="H105" s="118">
        <v>71</v>
      </c>
      <c r="I105" s="138">
        <v>0</v>
      </c>
      <c r="J105" s="138">
        <v>0</v>
      </c>
      <c r="K105" s="138">
        <v>0</v>
      </c>
      <c r="L105" s="138">
        <v>0</v>
      </c>
      <c r="M105"/>
    </row>
    <row r="106" spans="1:13" ht="28.5" hidden="1" customHeight="1">
      <c r="A106" s="134">
        <v>2</v>
      </c>
      <c r="B106" s="130">
        <v>5</v>
      </c>
      <c r="C106" s="131">
        <v>3</v>
      </c>
      <c r="D106" s="132"/>
      <c r="E106" s="130"/>
      <c r="F106" s="166"/>
      <c r="G106" s="132" t="s">
        <v>73</v>
      </c>
      <c r="H106" s="118">
        <v>72</v>
      </c>
      <c r="I106" s="119">
        <f t="shared" ref="I106:L107" si="7">I107</f>
        <v>0</v>
      </c>
      <c r="J106" s="161">
        <f t="shared" si="7"/>
        <v>0</v>
      </c>
      <c r="K106" s="120">
        <f t="shared" si="7"/>
        <v>0</v>
      </c>
      <c r="L106" s="119">
        <f t="shared" si="7"/>
        <v>0</v>
      </c>
      <c r="M106"/>
    </row>
    <row r="107" spans="1:13" ht="27" hidden="1" customHeight="1">
      <c r="A107" s="134">
        <v>2</v>
      </c>
      <c r="B107" s="130">
        <v>5</v>
      </c>
      <c r="C107" s="131">
        <v>3</v>
      </c>
      <c r="D107" s="132">
        <v>1</v>
      </c>
      <c r="E107" s="130"/>
      <c r="F107" s="166"/>
      <c r="G107" s="132" t="s">
        <v>74</v>
      </c>
      <c r="H107" s="118">
        <v>73</v>
      </c>
      <c r="I107" s="119">
        <f t="shared" si="7"/>
        <v>0</v>
      </c>
      <c r="J107" s="161">
        <f t="shared" si="7"/>
        <v>0</v>
      </c>
      <c r="K107" s="120">
        <f t="shared" si="7"/>
        <v>0</v>
      </c>
      <c r="L107" s="119">
        <f t="shared" si="7"/>
        <v>0</v>
      </c>
      <c r="M107"/>
    </row>
    <row r="108" spans="1:13" ht="30" hidden="1" customHeight="1">
      <c r="A108" s="143">
        <v>2</v>
      </c>
      <c r="B108" s="144">
        <v>5</v>
      </c>
      <c r="C108" s="145">
        <v>3</v>
      </c>
      <c r="D108" s="146">
        <v>1</v>
      </c>
      <c r="E108" s="144">
        <v>1</v>
      </c>
      <c r="F108" s="169"/>
      <c r="G108" s="146" t="s">
        <v>74</v>
      </c>
      <c r="H108" s="118">
        <v>74</v>
      </c>
      <c r="I108" s="129">
        <f>SUM(I109:I110)</f>
        <v>0</v>
      </c>
      <c r="J108" s="164">
        <f>SUM(J109:J110)</f>
        <v>0</v>
      </c>
      <c r="K108" s="128">
        <f>SUM(K109:K110)</f>
        <v>0</v>
      </c>
      <c r="L108" s="129">
        <f>SUM(L109:L110)</f>
        <v>0</v>
      </c>
      <c r="M108"/>
    </row>
    <row r="109" spans="1:13" ht="26.25" hidden="1" customHeight="1">
      <c r="A109" s="134">
        <v>2</v>
      </c>
      <c r="B109" s="130">
        <v>5</v>
      </c>
      <c r="C109" s="131">
        <v>3</v>
      </c>
      <c r="D109" s="132">
        <v>1</v>
      </c>
      <c r="E109" s="130">
        <v>1</v>
      </c>
      <c r="F109" s="166">
        <v>1</v>
      </c>
      <c r="G109" s="132" t="s">
        <v>74</v>
      </c>
      <c r="H109" s="118">
        <v>75</v>
      </c>
      <c r="I109" s="138">
        <v>0</v>
      </c>
      <c r="J109" s="138">
        <v>0</v>
      </c>
      <c r="K109" s="138">
        <v>0</v>
      </c>
      <c r="L109" s="138">
        <v>0</v>
      </c>
      <c r="M109"/>
    </row>
    <row r="110" spans="1:13" ht="26.25" hidden="1" customHeight="1">
      <c r="A110" s="143">
        <v>2</v>
      </c>
      <c r="B110" s="144">
        <v>5</v>
      </c>
      <c r="C110" s="145">
        <v>3</v>
      </c>
      <c r="D110" s="146">
        <v>1</v>
      </c>
      <c r="E110" s="144">
        <v>1</v>
      </c>
      <c r="F110" s="169">
        <v>2</v>
      </c>
      <c r="G110" s="146" t="s">
        <v>75</v>
      </c>
      <c r="H110" s="118">
        <v>76</v>
      </c>
      <c r="I110" s="138">
        <v>0</v>
      </c>
      <c r="J110" s="138">
        <v>0</v>
      </c>
      <c r="K110" s="138">
        <v>0</v>
      </c>
      <c r="L110" s="138">
        <v>0</v>
      </c>
      <c r="M110"/>
    </row>
    <row r="111" spans="1:13" ht="27.75" hidden="1" customHeight="1">
      <c r="A111" s="143">
        <v>2</v>
      </c>
      <c r="B111" s="144">
        <v>5</v>
      </c>
      <c r="C111" s="145">
        <v>3</v>
      </c>
      <c r="D111" s="146">
        <v>2</v>
      </c>
      <c r="E111" s="144"/>
      <c r="F111" s="169"/>
      <c r="G111" s="146" t="s">
        <v>76</v>
      </c>
      <c r="H111" s="118">
        <v>77</v>
      </c>
      <c r="I111" s="129">
        <f>I112</f>
        <v>0</v>
      </c>
      <c r="J111" s="129">
        <f>J112</f>
        <v>0</v>
      </c>
      <c r="K111" s="129">
        <f>K112</f>
        <v>0</v>
      </c>
      <c r="L111" s="129">
        <f>L112</f>
        <v>0</v>
      </c>
      <c r="M111"/>
    </row>
    <row r="112" spans="1:13" ht="25.5" hidden="1" customHeight="1">
      <c r="A112" s="143">
        <v>2</v>
      </c>
      <c r="B112" s="144">
        <v>5</v>
      </c>
      <c r="C112" s="145">
        <v>3</v>
      </c>
      <c r="D112" s="146">
        <v>2</v>
      </c>
      <c r="E112" s="144">
        <v>1</v>
      </c>
      <c r="F112" s="169"/>
      <c r="G112" s="146" t="s">
        <v>76</v>
      </c>
      <c r="H112" s="118">
        <v>78</v>
      </c>
      <c r="I112" s="129">
        <f>SUM(I113:I114)</f>
        <v>0</v>
      </c>
      <c r="J112" s="129">
        <f>SUM(J113:J114)</f>
        <v>0</v>
      </c>
      <c r="K112" s="129">
        <f>SUM(K113:K114)</f>
        <v>0</v>
      </c>
      <c r="L112" s="129">
        <f>SUM(L113:L114)</f>
        <v>0</v>
      </c>
      <c r="M112"/>
    </row>
    <row r="113" spans="1:13" ht="30" hidden="1" customHeight="1">
      <c r="A113" s="143">
        <v>2</v>
      </c>
      <c r="B113" s="144">
        <v>5</v>
      </c>
      <c r="C113" s="145">
        <v>3</v>
      </c>
      <c r="D113" s="146">
        <v>2</v>
      </c>
      <c r="E113" s="144">
        <v>1</v>
      </c>
      <c r="F113" s="169">
        <v>1</v>
      </c>
      <c r="G113" s="146" t="s">
        <v>76</v>
      </c>
      <c r="H113" s="118">
        <v>79</v>
      </c>
      <c r="I113" s="138">
        <v>0</v>
      </c>
      <c r="J113" s="138">
        <v>0</v>
      </c>
      <c r="K113" s="138">
        <v>0</v>
      </c>
      <c r="L113" s="138">
        <v>0</v>
      </c>
      <c r="M113"/>
    </row>
    <row r="114" spans="1:13" ht="18" hidden="1" customHeight="1">
      <c r="A114" s="143">
        <v>2</v>
      </c>
      <c r="B114" s="144">
        <v>5</v>
      </c>
      <c r="C114" s="145">
        <v>3</v>
      </c>
      <c r="D114" s="146">
        <v>2</v>
      </c>
      <c r="E114" s="144">
        <v>1</v>
      </c>
      <c r="F114" s="169">
        <v>2</v>
      </c>
      <c r="G114" s="146" t="s">
        <v>77</v>
      </c>
      <c r="H114" s="118">
        <v>80</v>
      </c>
      <c r="I114" s="138">
        <v>0</v>
      </c>
      <c r="J114" s="138">
        <v>0</v>
      </c>
      <c r="K114" s="138">
        <v>0</v>
      </c>
      <c r="L114" s="138">
        <v>0</v>
      </c>
      <c r="M114"/>
    </row>
    <row r="115" spans="1:13" ht="16.5" hidden="1" customHeight="1">
      <c r="A115" s="165">
        <v>2</v>
      </c>
      <c r="B115" s="114">
        <v>6</v>
      </c>
      <c r="C115" s="115"/>
      <c r="D115" s="116"/>
      <c r="E115" s="114"/>
      <c r="F115" s="167"/>
      <c r="G115" s="170" t="s">
        <v>78</v>
      </c>
      <c r="H115" s="118">
        <v>81</v>
      </c>
      <c r="I115" s="119">
        <f>SUM(I116+I121+I125+I129+I133+I137)</f>
        <v>0</v>
      </c>
      <c r="J115" s="119">
        <f>SUM(J116+J121+J125+J129+J133+J137)</f>
        <v>0</v>
      </c>
      <c r="K115" s="119">
        <f>SUM(K116+K121+K125+K129+K133+K137)</f>
        <v>0</v>
      </c>
      <c r="L115" s="119">
        <f>SUM(L116+L121+L125+L129+L133+L137)</f>
        <v>0</v>
      </c>
      <c r="M115"/>
    </row>
    <row r="116" spans="1:13" ht="14.25" hidden="1" customHeight="1">
      <c r="A116" s="143">
        <v>2</v>
      </c>
      <c r="B116" s="144">
        <v>6</v>
      </c>
      <c r="C116" s="145">
        <v>1</v>
      </c>
      <c r="D116" s="146"/>
      <c r="E116" s="144"/>
      <c r="F116" s="169"/>
      <c r="G116" s="146" t="s">
        <v>79</v>
      </c>
      <c r="H116" s="118">
        <v>82</v>
      </c>
      <c r="I116" s="129">
        <f t="shared" ref="I116:L117" si="8">I117</f>
        <v>0</v>
      </c>
      <c r="J116" s="164">
        <f t="shared" si="8"/>
        <v>0</v>
      </c>
      <c r="K116" s="128">
        <f t="shared" si="8"/>
        <v>0</v>
      </c>
      <c r="L116" s="129">
        <f t="shared" si="8"/>
        <v>0</v>
      </c>
      <c r="M116"/>
    </row>
    <row r="117" spans="1:13" ht="14.25" hidden="1" customHeight="1">
      <c r="A117" s="134">
        <v>2</v>
      </c>
      <c r="B117" s="130">
        <v>6</v>
      </c>
      <c r="C117" s="131">
        <v>1</v>
      </c>
      <c r="D117" s="132">
        <v>1</v>
      </c>
      <c r="E117" s="130"/>
      <c r="F117" s="166"/>
      <c r="G117" s="132" t="s">
        <v>79</v>
      </c>
      <c r="H117" s="118">
        <v>83</v>
      </c>
      <c r="I117" s="119">
        <f t="shared" si="8"/>
        <v>0</v>
      </c>
      <c r="J117" s="161">
        <f t="shared" si="8"/>
        <v>0</v>
      </c>
      <c r="K117" s="120">
        <f t="shared" si="8"/>
        <v>0</v>
      </c>
      <c r="L117" s="119">
        <f t="shared" si="8"/>
        <v>0</v>
      </c>
      <c r="M117"/>
    </row>
    <row r="118" spans="1:13" hidden="1">
      <c r="A118" s="134">
        <v>2</v>
      </c>
      <c r="B118" s="130">
        <v>6</v>
      </c>
      <c r="C118" s="131">
        <v>1</v>
      </c>
      <c r="D118" s="132">
        <v>1</v>
      </c>
      <c r="E118" s="130">
        <v>1</v>
      </c>
      <c r="F118" s="166"/>
      <c r="G118" s="132" t="s">
        <v>79</v>
      </c>
      <c r="H118" s="118">
        <v>84</v>
      </c>
      <c r="I118" s="119">
        <f>SUM(I119:I120)</f>
        <v>0</v>
      </c>
      <c r="J118" s="161">
        <f>SUM(J119:J120)</f>
        <v>0</v>
      </c>
      <c r="K118" s="120">
        <f>SUM(K119:K120)</f>
        <v>0</v>
      </c>
      <c r="L118" s="119">
        <f>SUM(L119:L120)</f>
        <v>0</v>
      </c>
    </row>
    <row r="119" spans="1:13" ht="13.5" hidden="1" customHeight="1">
      <c r="A119" s="134">
        <v>2</v>
      </c>
      <c r="B119" s="130">
        <v>6</v>
      </c>
      <c r="C119" s="131">
        <v>1</v>
      </c>
      <c r="D119" s="132">
        <v>1</v>
      </c>
      <c r="E119" s="130">
        <v>1</v>
      </c>
      <c r="F119" s="166">
        <v>1</v>
      </c>
      <c r="G119" s="132" t="s">
        <v>80</v>
      </c>
      <c r="H119" s="118">
        <v>85</v>
      </c>
      <c r="I119" s="138">
        <v>0</v>
      </c>
      <c r="J119" s="138">
        <v>0</v>
      </c>
      <c r="K119" s="138">
        <v>0</v>
      </c>
      <c r="L119" s="138">
        <v>0</v>
      </c>
      <c r="M119"/>
    </row>
    <row r="120" spans="1:13" hidden="1">
      <c r="A120" s="151">
        <v>2</v>
      </c>
      <c r="B120" s="125">
        <v>6</v>
      </c>
      <c r="C120" s="123">
        <v>1</v>
      </c>
      <c r="D120" s="124">
        <v>1</v>
      </c>
      <c r="E120" s="125">
        <v>1</v>
      </c>
      <c r="F120" s="168">
        <v>2</v>
      </c>
      <c r="G120" s="124" t="s">
        <v>81</v>
      </c>
      <c r="H120" s="118">
        <v>86</v>
      </c>
      <c r="I120" s="136">
        <v>0</v>
      </c>
      <c r="J120" s="136">
        <v>0</v>
      </c>
      <c r="K120" s="136">
        <v>0</v>
      </c>
      <c r="L120" s="136">
        <v>0</v>
      </c>
    </row>
    <row r="121" spans="1:13" ht="25.5" hidden="1" customHeight="1">
      <c r="A121" s="134">
        <v>2</v>
      </c>
      <c r="B121" s="130">
        <v>6</v>
      </c>
      <c r="C121" s="131">
        <v>2</v>
      </c>
      <c r="D121" s="132"/>
      <c r="E121" s="130"/>
      <c r="F121" s="166"/>
      <c r="G121" s="132" t="s">
        <v>82</v>
      </c>
      <c r="H121" s="118">
        <v>87</v>
      </c>
      <c r="I121" s="119">
        <f t="shared" ref="I121:L123" si="9">I122</f>
        <v>0</v>
      </c>
      <c r="J121" s="161">
        <f t="shared" si="9"/>
        <v>0</v>
      </c>
      <c r="K121" s="120">
        <f t="shared" si="9"/>
        <v>0</v>
      </c>
      <c r="L121" s="119">
        <f t="shared" si="9"/>
        <v>0</v>
      </c>
      <c r="M121"/>
    </row>
    <row r="122" spans="1:13" ht="14.25" hidden="1" customHeight="1">
      <c r="A122" s="134">
        <v>2</v>
      </c>
      <c r="B122" s="130">
        <v>6</v>
      </c>
      <c r="C122" s="131">
        <v>2</v>
      </c>
      <c r="D122" s="132">
        <v>1</v>
      </c>
      <c r="E122" s="130"/>
      <c r="F122" s="166"/>
      <c r="G122" s="132" t="s">
        <v>82</v>
      </c>
      <c r="H122" s="118">
        <v>88</v>
      </c>
      <c r="I122" s="119">
        <f t="shared" si="9"/>
        <v>0</v>
      </c>
      <c r="J122" s="161">
        <f t="shared" si="9"/>
        <v>0</v>
      </c>
      <c r="K122" s="120">
        <f t="shared" si="9"/>
        <v>0</v>
      </c>
      <c r="L122" s="119">
        <f t="shared" si="9"/>
        <v>0</v>
      </c>
      <c r="M122"/>
    </row>
    <row r="123" spans="1:13" ht="14.25" hidden="1" customHeight="1">
      <c r="A123" s="134">
        <v>2</v>
      </c>
      <c r="B123" s="130">
        <v>6</v>
      </c>
      <c r="C123" s="131">
        <v>2</v>
      </c>
      <c r="D123" s="132">
        <v>1</v>
      </c>
      <c r="E123" s="130">
        <v>1</v>
      </c>
      <c r="F123" s="166"/>
      <c r="G123" s="132" t="s">
        <v>82</v>
      </c>
      <c r="H123" s="118">
        <v>89</v>
      </c>
      <c r="I123" s="171">
        <f t="shared" si="9"/>
        <v>0</v>
      </c>
      <c r="J123" s="172">
        <f t="shared" si="9"/>
        <v>0</v>
      </c>
      <c r="K123" s="173">
        <f t="shared" si="9"/>
        <v>0</v>
      </c>
      <c r="L123" s="171">
        <f t="shared" si="9"/>
        <v>0</v>
      </c>
      <c r="M123"/>
    </row>
    <row r="124" spans="1:13" ht="25.5" hidden="1" customHeight="1">
      <c r="A124" s="134">
        <v>2</v>
      </c>
      <c r="B124" s="130">
        <v>6</v>
      </c>
      <c r="C124" s="131">
        <v>2</v>
      </c>
      <c r="D124" s="132">
        <v>1</v>
      </c>
      <c r="E124" s="130">
        <v>1</v>
      </c>
      <c r="F124" s="166">
        <v>1</v>
      </c>
      <c r="G124" s="132" t="s">
        <v>82</v>
      </c>
      <c r="H124" s="118">
        <v>90</v>
      </c>
      <c r="I124" s="138">
        <v>0</v>
      </c>
      <c r="J124" s="138">
        <v>0</v>
      </c>
      <c r="K124" s="138">
        <v>0</v>
      </c>
      <c r="L124" s="138">
        <v>0</v>
      </c>
      <c r="M124"/>
    </row>
    <row r="125" spans="1:13" ht="26.25" hidden="1" customHeight="1">
      <c r="A125" s="151">
        <v>2</v>
      </c>
      <c r="B125" s="125">
        <v>6</v>
      </c>
      <c r="C125" s="123">
        <v>3</v>
      </c>
      <c r="D125" s="124"/>
      <c r="E125" s="125"/>
      <c r="F125" s="168"/>
      <c r="G125" s="124" t="s">
        <v>83</v>
      </c>
      <c r="H125" s="118">
        <v>91</v>
      </c>
      <c r="I125" s="141">
        <f t="shared" ref="I125:L127" si="10">I126</f>
        <v>0</v>
      </c>
      <c r="J125" s="163">
        <f t="shared" si="10"/>
        <v>0</v>
      </c>
      <c r="K125" s="142">
        <f t="shared" si="10"/>
        <v>0</v>
      </c>
      <c r="L125" s="141">
        <f t="shared" si="10"/>
        <v>0</v>
      </c>
      <c r="M125"/>
    </row>
    <row r="126" spans="1:13" ht="25.5" hidden="1" customHeight="1">
      <c r="A126" s="134">
        <v>2</v>
      </c>
      <c r="B126" s="130">
        <v>6</v>
      </c>
      <c r="C126" s="131">
        <v>3</v>
      </c>
      <c r="D126" s="132">
        <v>1</v>
      </c>
      <c r="E126" s="130"/>
      <c r="F126" s="166"/>
      <c r="G126" s="132" t="s">
        <v>83</v>
      </c>
      <c r="H126" s="118">
        <v>92</v>
      </c>
      <c r="I126" s="119">
        <f t="shared" si="10"/>
        <v>0</v>
      </c>
      <c r="J126" s="161">
        <f t="shared" si="10"/>
        <v>0</v>
      </c>
      <c r="K126" s="120">
        <f t="shared" si="10"/>
        <v>0</v>
      </c>
      <c r="L126" s="119">
        <f t="shared" si="10"/>
        <v>0</v>
      </c>
      <c r="M126"/>
    </row>
    <row r="127" spans="1:13" ht="26.25" hidden="1" customHeight="1">
      <c r="A127" s="134">
        <v>2</v>
      </c>
      <c r="B127" s="130">
        <v>6</v>
      </c>
      <c r="C127" s="131">
        <v>3</v>
      </c>
      <c r="D127" s="132">
        <v>1</v>
      </c>
      <c r="E127" s="130">
        <v>1</v>
      </c>
      <c r="F127" s="166"/>
      <c r="G127" s="132" t="s">
        <v>83</v>
      </c>
      <c r="H127" s="118">
        <v>93</v>
      </c>
      <c r="I127" s="119">
        <f t="shared" si="10"/>
        <v>0</v>
      </c>
      <c r="J127" s="161">
        <f t="shared" si="10"/>
        <v>0</v>
      </c>
      <c r="K127" s="120">
        <f t="shared" si="10"/>
        <v>0</v>
      </c>
      <c r="L127" s="119">
        <f t="shared" si="10"/>
        <v>0</v>
      </c>
      <c r="M127"/>
    </row>
    <row r="128" spans="1:13" ht="27" hidden="1" customHeight="1">
      <c r="A128" s="134">
        <v>2</v>
      </c>
      <c r="B128" s="130">
        <v>6</v>
      </c>
      <c r="C128" s="131">
        <v>3</v>
      </c>
      <c r="D128" s="132">
        <v>1</v>
      </c>
      <c r="E128" s="130">
        <v>1</v>
      </c>
      <c r="F128" s="166">
        <v>1</v>
      </c>
      <c r="G128" s="132" t="s">
        <v>83</v>
      </c>
      <c r="H128" s="118">
        <v>94</v>
      </c>
      <c r="I128" s="138">
        <v>0</v>
      </c>
      <c r="J128" s="138">
        <v>0</v>
      </c>
      <c r="K128" s="138">
        <v>0</v>
      </c>
      <c r="L128" s="138">
        <v>0</v>
      </c>
      <c r="M128"/>
    </row>
    <row r="129" spans="1:13" ht="25.5" hidden="1" customHeight="1">
      <c r="A129" s="151">
        <v>2</v>
      </c>
      <c r="B129" s="125">
        <v>6</v>
      </c>
      <c r="C129" s="123">
        <v>4</v>
      </c>
      <c r="D129" s="124"/>
      <c r="E129" s="125"/>
      <c r="F129" s="168"/>
      <c r="G129" s="124" t="s">
        <v>84</v>
      </c>
      <c r="H129" s="118">
        <v>95</v>
      </c>
      <c r="I129" s="141">
        <f t="shared" ref="I129:L131" si="11">I130</f>
        <v>0</v>
      </c>
      <c r="J129" s="163">
        <f t="shared" si="11"/>
        <v>0</v>
      </c>
      <c r="K129" s="142">
        <f t="shared" si="11"/>
        <v>0</v>
      </c>
      <c r="L129" s="141">
        <f t="shared" si="11"/>
        <v>0</v>
      </c>
      <c r="M129"/>
    </row>
    <row r="130" spans="1:13" ht="27" hidden="1" customHeight="1">
      <c r="A130" s="134">
        <v>2</v>
      </c>
      <c r="B130" s="130">
        <v>6</v>
      </c>
      <c r="C130" s="131">
        <v>4</v>
      </c>
      <c r="D130" s="132">
        <v>1</v>
      </c>
      <c r="E130" s="130"/>
      <c r="F130" s="166"/>
      <c r="G130" s="132" t="s">
        <v>84</v>
      </c>
      <c r="H130" s="118">
        <v>96</v>
      </c>
      <c r="I130" s="119">
        <f t="shared" si="11"/>
        <v>0</v>
      </c>
      <c r="J130" s="161">
        <f t="shared" si="11"/>
        <v>0</v>
      </c>
      <c r="K130" s="120">
        <f t="shared" si="11"/>
        <v>0</v>
      </c>
      <c r="L130" s="119">
        <f t="shared" si="11"/>
        <v>0</v>
      </c>
      <c r="M130"/>
    </row>
    <row r="131" spans="1:13" ht="27" hidden="1" customHeight="1">
      <c r="A131" s="134">
        <v>2</v>
      </c>
      <c r="B131" s="130">
        <v>6</v>
      </c>
      <c r="C131" s="131">
        <v>4</v>
      </c>
      <c r="D131" s="132">
        <v>1</v>
      </c>
      <c r="E131" s="130">
        <v>1</v>
      </c>
      <c r="F131" s="166"/>
      <c r="G131" s="132" t="s">
        <v>84</v>
      </c>
      <c r="H131" s="118">
        <v>97</v>
      </c>
      <c r="I131" s="119">
        <f t="shared" si="11"/>
        <v>0</v>
      </c>
      <c r="J131" s="161">
        <f t="shared" si="11"/>
        <v>0</v>
      </c>
      <c r="K131" s="120">
        <f t="shared" si="11"/>
        <v>0</v>
      </c>
      <c r="L131" s="119">
        <f t="shared" si="11"/>
        <v>0</v>
      </c>
      <c r="M131"/>
    </row>
    <row r="132" spans="1:13" ht="27.75" hidden="1" customHeight="1">
      <c r="A132" s="134">
        <v>2</v>
      </c>
      <c r="B132" s="130">
        <v>6</v>
      </c>
      <c r="C132" s="131">
        <v>4</v>
      </c>
      <c r="D132" s="132">
        <v>1</v>
      </c>
      <c r="E132" s="130">
        <v>1</v>
      </c>
      <c r="F132" s="166">
        <v>1</v>
      </c>
      <c r="G132" s="132" t="s">
        <v>84</v>
      </c>
      <c r="H132" s="118">
        <v>98</v>
      </c>
      <c r="I132" s="138">
        <v>0</v>
      </c>
      <c r="J132" s="138">
        <v>0</v>
      </c>
      <c r="K132" s="138">
        <v>0</v>
      </c>
      <c r="L132" s="138">
        <v>0</v>
      </c>
      <c r="M132"/>
    </row>
    <row r="133" spans="1:13" ht="27" hidden="1" customHeight="1">
      <c r="A133" s="143">
        <v>2</v>
      </c>
      <c r="B133" s="152">
        <v>6</v>
      </c>
      <c r="C133" s="153">
        <v>5</v>
      </c>
      <c r="D133" s="155"/>
      <c r="E133" s="152"/>
      <c r="F133" s="174"/>
      <c r="G133" s="155" t="s">
        <v>85</v>
      </c>
      <c r="H133" s="118">
        <v>99</v>
      </c>
      <c r="I133" s="148">
        <f t="shared" ref="I133:L135" si="12">I134</f>
        <v>0</v>
      </c>
      <c r="J133" s="175">
        <f t="shared" si="12"/>
        <v>0</v>
      </c>
      <c r="K133" s="149">
        <f t="shared" si="12"/>
        <v>0</v>
      </c>
      <c r="L133" s="148">
        <f t="shared" si="12"/>
        <v>0</v>
      </c>
      <c r="M133"/>
    </row>
    <row r="134" spans="1:13" ht="29.25" hidden="1" customHeight="1">
      <c r="A134" s="134">
        <v>2</v>
      </c>
      <c r="B134" s="130">
        <v>6</v>
      </c>
      <c r="C134" s="131">
        <v>5</v>
      </c>
      <c r="D134" s="132">
        <v>1</v>
      </c>
      <c r="E134" s="130"/>
      <c r="F134" s="166"/>
      <c r="G134" s="155" t="s">
        <v>85</v>
      </c>
      <c r="H134" s="118">
        <v>100</v>
      </c>
      <c r="I134" s="119">
        <f t="shared" si="12"/>
        <v>0</v>
      </c>
      <c r="J134" s="161">
        <f t="shared" si="12"/>
        <v>0</v>
      </c>
      <c r="K134" s="120">
        <f t="shared" si="12"/>
        <v>0</v>
      </c>
      <c r="L134" s="119">
        <f t="shared" si="12"/>
        <v>0</v>
      </c>
      <c r="M134"/>
    </row>
    <row r="135" spans="1:13" ht="25.5" hidden="1" customHeight="1">
      <c r="A135" s="134">
        <v>2</v>
      </c>
      <c r="B135" s="130">
        <v>6</v>
      </c>
      <c r="C135" s="131">
        <v>5</v>
      </c>
      <c r="D135" s="132">
        <v>1</v>
      </c>
      <c r="E135" s="130">
        <v>1</v>
      </c>
      <c r="F135" s="166"/>
      <c r="G135" s="155" t="s">
        <v>85</v>
      </c>
      <c r="H135" s="118">
        <v>101</v>
      </c>
      <c r="I135" s="119">
        <f t="shared" si="12"/>
        <v>0</v>
      </c>
      <c r="J135" s="161">
        <f t="shared" si="12"/>
        <v>0</v>
      </c>
      <c r="K135" s="120">
        <f t="shared" si="12"/>
        <v>0</v>
      </c>
      <c r="L135" s="119">
        <f t="shared" si="12"/>
        <v>0</v>
      </c>
      <c r="M135"/>
    </row>
    <row r="136" spans="1:13" ht="27.75" hidden="1" customHeight="1">
      <c r="A136" s="130">
        <v>2</v>
      </c>
      <c r="B136" s="131">
        <v>6</v>
      </c>
      <c r="C136" s="130">
        <v>5</v>
      </c>
      <c r="D136" s="130">
        <v>1</v>
      </c>
      <c r="E136" s="132">
        <v>1</v>
      </c>
      <c r="F136" s="166">
        <v>1</v>
      </c>
      <c r="G136" s="130" t="s">
        <v>86</v>
      </c>
      <c r="H136" s="118">
        <v>102</v>
      </c>
      <c r="I136" s="138">
        <v>0</v>
      </c>
      <c r="J136" s="138">
        <v>0</v>
      </c>
      <c r="K136" s="138">
        <v>0</v>
      </c>
      <c r="L136" s="138">
        <v>0</v>
      </c>
      <c r="M136"/>
    </row>
    <row r="137" spans="1:13" ht="27.75" hidden="1" customHeight="1">
      <c r="A137" s="134">
        <v>2</v>
      </c>
      <c r="B137" s="131">
        <v>6</v>
      </c>
      <c r="C137" s="130">
        <v>6</v>
      </c>
      <c r="D137" s="131"/>
      <c r="E137" s="132"/>
      <c r="F137" s="133"/>
      <c r="G137" s="11" t="s">
        <v>87</v>
      </c>
      <c r="H137" s="118">
        <v>103</v>
      </c>
      <c r="I137" s="120">
        <f t="shared" ref="I137:L139" si="13">I138</f>
        <v>0</v>
      </c>
      <c r="J137" s="119">
        <f t="shared" si="13"/>
        <v>0</v>
      </c>
      <c r="K137" s="119">
        <f t="shared" si="13"/>
        <v>0</v>
      </c>
      <c r="L137" s="119">
        <f t="shared" si="13"/>
        <v>0</v>
      </c>
      <c r="M137"/>
    </row>
    <row r="138" spans="1:13" ht="27.75" hidden="1" customHeight="1">
      <c r="A138" s="134">
        <v>2</v>
      </c>
      <c r="B138" s="131">
        <v>6</v>
      </c>
      <c r="C138" s="130">
        <v>6</v>
      </c>
      <c r="D138" s="131">
        <v>1</v>
      </c>
      <c r="E138" s="132"/>
      <c r="F138" s="133"/>
      <c r="G138" s="11" t="s">
        <v>87</v>
      </c>
      <c r="H138" s="118">
        <v>104</v>
      </c>
      <c r="I138" s="119">
        <f t="shared" si="13"/>
        <v>0</v>
      </c>
      <c r="J138" s="119">
        <f t="shared" si="13"/>
        <v>0</v>
      </c>
      <c r="K138" s="119">
        <f t="shared" si="13"/>
        <v>0</v>
      </c>
      <c r="L138" s="119">
        <f t="shared" si="13"/>
        <v>0</v>
      </c>
      <c r="M138"/>
    </row>
    <row r="139" spans="1:13" ht="27.75" hidden="1" customHeight="1">
      <c r="A139" s="134">
        <v>2</v>
      </c>
      <c r="B139" s="131">
        <v>6</v>
      </c>
      <c r="C139" s="130">
        <v>6</v>
      </c>
      <c r="D139" s="131">
        <v>1</v>
      </c>
      <c r="E139" s="132">
        <v>1</v>
      </c>
      <c r="F139" s="133"/>
      <c r="G139" s="11" t="s">
        <v>87</v>
      </c>
      <c r="H139" s="118">
        <v>105</v>
      </c>
      <c r="I139" s="119">
        <f t="shared" si="13"/>
        <v>0</v>
      </c>
      <c r="J139" s="119">
        <f t="shared" si="13"/>
        <v>0</v>
      </c>
      <c r="K139" s="119">
        <f t="shared" si="13"/>
        <v>0</v>
      </c>
      <c r="L139" s="119">
        <f t="shared" si="13"/>
        <v>0</v>
      </c>
      <c r="M139"/>
    </row>
    <row r="140" spans="1:13" ht="27.75" hidden="1" customHeight="1">
      <c r="A140" s="134">
        <v>2</v>
      </c>
      <c r="B140" s="131">
        <v>6</v>
      </c>
      <c r="C140" s="130">
        <v>6</v>
      </c>
      <c r="D140" s="131">
        <v>1</v>
      </c>
      <c r="E140" s="132">
        <v>1</v>
      </c>
      <c r="F140" s="133">
        <v>1</v>
      </c>
      <c r="G140" s="12" t="s">
        <v>87</v>
      </c>
      <c r="H140" s="118">
        <v>106</v>
      </c>
      <c r="I140" s="138">
        <v>0</v>
      </c>
      <c r="J140" s="176">
        <v>0</v>
      </c>
      <c r="K140" s="138">
        <v>0</v>
      </c>
      <c r="L140" s="138">
        <v>0</v>
      </c>
      <c r="M140"/>
    </row>
    <row r="141" spans="1:13" ht="28.5" hidden="1" customHeight="1">
      <c r="A141" s="165">
        <v>2</v>
      </c>
      <c r="B141" s="114">
        <v>7</v>
      </c>
      <c r="C141" s="114"/>
      <c r="D141" s="115"/>
      <c r="E141" s="115"/>
      <c r="F141" s="117"/>
      <c r="G141" s="116" t="s">
        <v>88</v>
      </c>
      <c r="H141" s="118">
        <v>107</v>
      </c>
      <c r="I141" s="120">
        <f>SUM(I142+I147+I155)</f>
        <v>0</v>
      </c>
      <c r="J141" s="161">
        <f>SUM(J142+J147+J155)</f>
        <v>0</v>
      </c>
      <c r="K141" s="120">
        <f>SUM(K142+K147+K155)</f>
        <v>0</v>
      </c>
      <c r="L141" s="119">
        <f>SUM(L142+L147+L155)</f>
        <v>0</v>
      </c>
      <c r="M141"/>
    </row>
    <row r="142" spans="1:13" hidden="1">
      <c r="A142" s="134">
        <v>2</v>
      </c>
      <c r="B142" s="130">
        <v>7</v>
      </c>
      <c r="C142" s="130">
        <v>1</v>
      </c>
      <c r="D142" s="131"/>
      <c r="E142" s="131"/>
      <c r="F142" s="133"/>
      <c r="G142" s="132" t="s">
        <v>89</v>
      </c>
      <c r="H142" s="118">
        <v>108</v>
      </c>
      <c r="I142" s="120">
        <f t="shared" ref="I142:L143" si="14">I143</f>
        <v>0</v>
      </c>
      <c r="J142" s="161">
        <f t="shared" si="14"/>
        <v>0</v>
      </c>
      <c r="K142" s="120">
        <f t="shared" si="14"/>
        <v>0</v>
      </c>
      <c r="L142" s="119">
        <f t="shared" si="14"/>
        <v>0</v>
      </c>
    </row>
    <row r="143" spans="1:13" ht="24" hidden="1" customHeight="1">
      <c r="A143" s="134">
        <v>2</v>
      </c>
      <c r="B143" s="130">
        <v>7</v>
      </c>
      <c r="C143" s="130">
        <v>1</v>
      </c>
      <c r="D143" s="131">
        <v>1</v>
      </c>
      <c r="E143" s="131"/>
      <c r="F143" s="133"/>
      <c r="G143" s="132" t="s">
        <v>89</v>
      </c>
      <c r="H143" s="118">
        <v>109</v>
      </c>
      <c r="I143" s="120">
        <f t="shared" si="14"/>
        <v>0</v>
      </c>
      <c r="J143" s="161">
        <f t="shared" si="14"/>
        <v>0</v>
      </c>
      <c r="K143" s="120">
        <f t="shared" si="14"/>
        <v>0</v>
      </c>
      <c r="L143" s="119">
        <f t="shared" si="14"/>
        <v>0</v>
      </c>
      <c r="M143"/>
    </row>
    <row r="144" spans="1:13" ht="28.5" hidden="1" customHeight="1">
      <c r="A144" s="134">
        <v>2</v>
      </c>
      <c r="B144" s="130">
        <v>7</v>
      </c>
      <c r="C144" s="130">
        <v>1</v>
      </c>
      <c r="D144" s="131">
        <v>1</v>
      </c>
      <c r="E144" s="131">
        <v>1</v>
      </c>
      <c r="F144" s="133"/>
      <c r="G144" s="132" t="s">
        <v>89</v>
      </c>
      <c r="H144" s="118">
        <v>110</v>
      </c>
      <c r="I144" s="120">
        <f>SUM(I145:I146)</f>
        <v>0</v>
      </c>
      <c r="J144" s="161">
        <f>SUM(J145:J146)</f>
        <v>0</v>
      </c>
      <c r="K144" s="120">
        <f>SUM(K145:K146)</f>
        <v>0</v>
      </c>
      <c r="L144" s="119">
        <f>SUM(L145:L146)</f>
        <v>0</v>
      </c>
      <c r="M144"/>
    </row>
    <row r="145" spans="1:13" ht="26.25" hidden="1" customHeight="1">
      <c r="A145" s="151">
        <v>2</v>
      </c>
      <c r="B145" s="125">
        <v>7</v>
      </c>
      <c r="C145" s="151">
        <v>1</v>
      </c>
      <c r="D145" s="130">
        <v>1</v>
      </c>
      <c r="E145" s="123">
        <v>1</v>
      </c>
      <c r="F145" s="126">
        <v>1</v>
      </c>
      <c r="G145" s="124" t="s">
        <v>90</v>
      </c>
      <c r="H145" s="118">
        <v>111</v>
      </c>
      <c r="I145" s="177">
        <v>0</v>
      </c>
      <c r="J145" s="177">
        <v>0</v>
      </c>
      <c r="K145" s="177">
        <v>0</v>
      </c>
      <c r="L145" s="177">
        <v>0</v>
      </c>
      <c r="M145"/>
    </row>
    <row r="146" spans="1:13" ht="24" hidden="1" customHeight="1">
      <c r="A146" s="130">
        <v>2</v>
      </c>
      <c r="B146" s="130">
        <v>7</v>
      </c>
      <c r="C146" s="134">
        <v>1</v>
      </c>
      <c r="D146" s="130">
        <v>1</v>
      </c>
      <c r="E146" s="131">
        <v>1</v>
      </c>
      <c r="F146" s="133">
        <v>2</v>
      </c>
      <c r="G146" s="132" t="s">
        <v>91</v>
      </c>
      <c r="H146" s="118">
        <v>112</v>
      </c>
      <c r="I146" s="137">
        <v>0</v>
      </c>
      <c r="J146" s="137">
        <v>0</v>
      </c>
      <c r="K146" s="137">
        <v>0</v>
      </c>
      <c r="L146" s="137">
        <v>0</v>
      </c>
      <c r="M146"/>
    </row>
    <row r="147" spans="1:13" ht="25.5" hidden="1" customHeight="1">
      <c r="A147" s="143">
        <v>2</v>
      </c>
      <c r="B147" s="144">
        <v>7</v>
      </c>
      <c r="C147" s="143">
        <v>2</v>
      </c>
      <c r="D147" s="144"/>
      <c r="E147" s="145"/>
      <c r="F147" s="147"/>
      <c r="G147" s="146" t="s">
        <v>92</v>
      </c>
      <c r="H147" s="118">
        <v>113</v>
      </c>
      <c r="I147" s="128">
        <f t="shared" ref="I147:L148" si="15">I148</f>
        <v>0</v>
      </c>
      <c r="J147" s="164">
        <f t="shared" si="15"/>
        <v>0</v>
      </c>
      <c r="K147" s="128">
        <f t="shared" si="15"/>
        <v>0</v>
      </c>
      <c r="L147" s="129">
        <f t="shared" si="15"/>
        <v>0</v>
      </c>
      <c r="M147"/>
    </row>
    <row r="148" spans="1:13" ht="25.5" hidden="1" customHeight="1">
      <c r="A148" s="134">
        <v>2</v>
      </c>
      <c r="B148" s="130">
        <v>7</v>
      </c>
      <c r="C148" s="134">
        <v>2</v>
      </c>
      <c r="D148" s="130">
        <v>1</v>
      </c>
      <c r="E148" s="131"/>
      <c r="F148" s="133"/>
      <c r="G148" s="132" t="s">
        <v>93</v>
      </c>
      <c r="H148" s="118">
        <v>114</v>
      </c>
      <c r="I148" s="120">
        <f t="shared" si="15"/>
        <v>0</v>
      </c>
      <c r="J148" s="161">
        <f t="shared" si="15"/>
        <v>0</v>
      </c>
      <c r="K148" s="120">
        <f t="shared" si="15"/>
        <v>0</v>
      </c>
      <c r="L148" s="119">
        <f t="shared" si="15"/>
        <v>0</v>
      </c>
      <c r="M148"/>
    </row>
    <row r="149" spans="1:13" ht="25.5" hidden="1" customHeight="1">
      <c r="A149" s="134">
        <v>2</v>
      </c>
      <c r="B149" s="130">
        <v>7</v>
      </c>
      <c r="C149" s="134">
        <v>2</v>
      </c>
      <c r="D149" s="130">
        <v>1</v>
      </c>
      <c r="E149" s="131">
        <v>1</v>
      </c>
      <c r="F149" s="133"/>
      <c r="G149" s="132" t="s">
        <v>93</v>
      </c>
      <c r="H149" s="118">
        <v>115</v>
      </c>
      <c r="I149" s="120">
        <f>SUM(I150:I151)</f>
        <v>0</v>
      </c>
      <c r="J149" s="161">
        <f>SUM(J150:J151)</f>
        <v>0</v>
      </c>
      <c r="K149" s="120">
        <f>SUM(K150:K151)</f>
        <v>0</v>
      </c>
      <c r="L149" s="119">
        <f>SUM(L150:L151)</f>
        <v>0</v>
      </c>
      <c r="M149"/>
    </row>
    <row r="150" spans="1:13" ht="23.25" hidden="1" customHeight="1">
      <c r="A150" s="134">
        <v>2</v>
      </c>
      <c r="B150" s="130">
        <v>7</v>
      </c>
      <c r="C150" s="134">
        <v>2</v>
      </c>
      <c r="D150" s="130">
        <v>1</v>
      </c>
      <c r="E150" s="131">
        <v>1</v>
      </c>
      <c r="F150" s="133">
        <v>1</v>
      </c>
      <c r="G150" s="132" t="s">
        <v>94</v>
      </c>
      <c r="H150" s="118">
        <v>116</v>
      </c>
      <c r="I150" s="137">
        <v>0</v>
      </c>
      <c r="J150" s="137">
        <v>0</v>
      </c>
      <c r="K150" s="137">
        <v>0</v>
      </c>
      <c r="L150" s="137">
        <v>0</v>
      </c>
      <c r="M150"/>
    </row>
    <row r="151" spans="1:13" ht="26.25" hidden="1" customHeight="1">
      <c r="A151" s="134">
        <v>2</v>
      </c>
      <c r="B151" s="130">
        <v>7</v>
      </c>
      <c r="C151" s="134">
        <v>2</v>
      </c>
      <c r="D151" s="130">
        <v>1</v>
      </c>
      <c r="E151" s="131">
        <v>1</v>
      </c>
      <c r="F151" s="133">
        <v>2</v>
      </c>
      <c r="G151" s="132" t="s">
        <v>95</v>
      </c>
      <c r="H151" s="118">
        <v>117</v>
      </c>
      <c r="I151" s="137">
        <v>0</v>
      </c>
      <c r="J151" s="137">
        <v>0</v>
      </c>
      <c r="K151" s="137">
        <v>0</v>
      </c>
      <c r="L151" s="137">
        <v>0</v>
      </c>
      <c r="M151"/>
    </row>
    <row r="152" spans="1:13" ht="27.75" hidden="1" customHeight="1">
      <c r="A152" s="134">
        <v>2</v>
      </c>
      <c r="B152" s="130">
        <v>7</v>
      </c>
      <c r="C152" s="134">
        <v>2</v>
      </c>
      <c r="D152" s="130">
        <v>2</v>
      </c>
      <c r="E152" s="131"/>
      <c r="F152" s="133"/>
      <c r="G152" s="132" t="s">
        <v>96</v>
      </c>
      <c r="H152" s="118">
        <v>118</v>
      </c>
      <c r="I152" s="120">
        <f>I153</f>
        <v>0</v>
      </c>
      <c r="J152" s="120">
        <f>J153</f>
        <v>0</v>
      </c>
      <c r="K152" s="120">
        <f>K153</f>
        <v>0</v>
      </c>
      <c r="L152" s="120">
        <f>L153</f>
        <v>0</v>
      </c>
      <c r="M152"/>
    </row>
    <row r="153" spans="1:13" ht="24.75" hidden="1" customHeight="1">
      <c r="A153" s="134">
        <v>2</v>
      </c>
      <c r="B153" s="130">
        <v>7</v>
      </c>
      <c r="C153" s="134">
        <v>2</v>
      </c>
      <c r="D153" s="130">
        <v>2</v>
      </c>
      <c r="E153" s="131">
        <v>1</v>
      </c>
      <c r="F153" s="133"/>
      <c r="G153" s="132" t="s">
        <v>96</v>
      </c>
      <c r="H153" s="118">
        <v>119</v>
      </c>
      <c r="I153" s="120">
        <f>SUM(I154)</f>
        <v>0</v>
      </c>
      <c r="J153" s="120">
        <f>SUM(J154)</f>
        <v>0</v>
      </c>
      <c r="K153" s="120">
        <f>SUM(K154)</f>
        <v>0</v>
      </c>
      <c r="L153" s="120">
        <f>SUM(L154)</f>
        <v>0</v>
      </c>
      <c r="M153"/>
    </row>
    <row r="154" spans="1:13" ht="27" hidden="1" customHeight="1">
      <c r="A154" s="134">
        <v>2</v>
      </c>
      <c r="B154" s="130">
        <v>7</v>
      </c>
      <c r="C154" s="134">
        <v>2</v>
      </c>
      <c r="D154" s="130">
        <v>2</v>
      </c>
      <c r="E154" s="131">
        <v>1</v>
      </c>
      <c r="F154" s="133">
        <v>1</v>
      </c>
      <c r="G154" s="132" t="s">
        <v>96</v>
      </c>
      <c r="H154" s="118">
        <v>120</v>
      </c>
      <c r="I154" s="137">
        <v>0</v>
      </c>
      <c r="J154" s="137">
        <v>0</v>
      </c>
      <c r="K154" s="137">
        <v>0</v>
      </c>
      <c r="L154" s="137">
        <v>0</v>
      </c>
      <c r="M154"/>
    </row>
    <row r="155" spans="1:13" hidden="1">
      <c r="A155" s="134">
        <v>2</v>
      </c>
      <c r="B155" s="130">
        <v>7</v>
      </c>
      <c r="C155" s="134">
        <v>3</v>
      </c>
      <c r="D155" s="130"/>
      <c r="E155" s="131"/>
      <c r="F155" s="133"/>
      <c r="G155" s="132" t="s">
        <v>97</v>
      </c>
      <c r="H155" s="118">
        <v>121</v>
      </c>
      <c r="I155" s="120">
        <f t="shared" ref="I155:L156" si="16">I156</f>
        <v>0</v>
      </c>
      <c r="J155" s="161">
        <f t="shared" si="16"/>
        <v>0</v>
      </c>
      <c r="K155" s="120">
        <f t="shared" si="16"/>
        <v>0</v>
      </c>
      <c r="L155" s="119">
        <f t="shared" si="16"/>
        <v>0</v>
      </c>
    </row>
    <row r="156" spans="1:13" hidden="1">
      <c r="A156" s="143">
        <v>2</v>
      </c>
      <c r="B156" s="152">
        <v>7</v>
      </c>
      <c r="C156" s="178">
        <v>3</v>
      </c>
      <c r="D156" s="152">
        <v>1</v>
      </c>
      <c r="E156" s="153"/>
      <c r="F156" s="154"/>
      <c r="G156" s="155" t="s">
        <v>97</v>
      </c>
      <c r="H156" s="118">
        <v>122</v>
      </c>
      <c r="I156" s="149">
        <f t="shared" si="16"/>
        <v>0</v>
      </c>
      <c r="J156" s="175">
        <f t="shared" si="16"/>
        <v>0</v>
      </c>
      <c r="K156" s="149">
        <f t="shared" si="16"/>
        <v>0</v>
      </c>
      <c r="L156" s="148">
        <f t="shared" si="16"/>
        <v>0</v>
      </c>
    </row>
    <row r="157" spans="1:13" hidden="1">
      <c r="A157" s="134">
        <v>2</v>
      </c>
      <c r="B157" s="130">
        <v>7</v>
      </c>
      <c r="C157" s="134">
        <v>3</v>
      </c>
      <c r="D157" s="130">
        <v>1</v>
      </c>
      <c r="E157" s="131">
        <v>1</v>
      </c>
      <c r="F157" s="133"/>
      <c r="G157" s="132" t="s">
        <v>97</v>
      </c>
      <c r="H157" s="118">
        <v>123</v>
      </c>
      <c r="I157" s="120">
        <f>SUM(I158:I159)</f>
        <v>0</v>
      </c>
      <c r="J157" s="161">
        <f>SUM(J158:J159)</f>
        <v>0</v>
      </c>
      <c r="K157" s="120">
        <f>SUM(K158:K159)</f>
        <v>0</v>
      </c>
      <c r="L157" s="119">
        <f>SUM(L158:L159)</f>
        <v>0</v>
      </c>
    </row>
    <row r="158" spans="1:13" hidden="1">
      <c r="A158" s="151">
        <v>2</v>
      </c>
      <c r="B158" s="125">
        <v>7</v>
      </c>
      <c r="C158" s="151">
        <v>3</v>
      </c>
      <c r="D158" s="125">
        <v>1</v>
      </c>
      <c r="E158" s="123">
        <v>1</v>
      </c>
      <c r="F158" s="126">
        <v>1</v>
      </c>
      <c r="G158" s="124" t="s">
        <v>98</v>
      </c>
      <c r="H158" s="118">
        <v>124</v>
      </c>
      <c r="I158" s="177">
        <v>0</v>
      </c>
      <c r="J158" s="177">
        <v>0</v>
      </c>
      <c r="K158" s="177">
        <v>0</v>
      </c>
      <c r="L158" s="177">
        <v>0</v>
      </c>
    </row>
    <row r="159" spans="1:13" ht="25.5" hidden="1" customHeight="1">
      <c r="A159" s="134">
        <v>2</v>
      </c>
      <c r="B159" s="130">
        <v>7</v>
      </c>
      <c r="C159" s="134">
        <v>3</v>
      </c>
      <c r="D159" s="130">
        <v>1</v>
      </c>
      <c r="E159" s="131">
        <v>1</v>
      </c>
      <c r="F159" s="133">
        <v>2</v>
      </c>
      <c r="G159" s="132" t="s">
        <v>99</v>
      </c>
      <c r="H159" s="118">
        <v>125</v>
      </c>
      <c r="I159" s="137">
        <v>0</v>
      </c>
      <c r="J159" s="138">
        <v>0</v>
      </c>
      <c r="K159" s="138">
        <v>0</v>
      </c>
      <c r="L159" s="138">
        <v>0</v>
      </c>
      <c r="M159"/>
    </row>
    <row r="160" spans="1:13" ht="24" hidden="1" customHeight="1">
      <c r="A160" s="165">
        <v>2</v>
      </c>
      <c r="B160" s="165">
        <v>8</v>
      </c>
      <c r="C160" s="114"/>
      <c r="D160" s="140"/>
      <c r="E160" s="122"/>
      <c r="F160" s="179"/>
      <c r="G160" s="127" t="s">
        <v>100</v>
      </c>
      <c r="H160" s="118">
        <v>126</v>
      </c>
      <c r="I160" s="142">
        <f>I161</f>
        <v>0</v>
      </c>
      <c r="J160" s="163">
        <f>J161</f>
        <v>0</v>
      </c>
      <c r="K160" s="142">
        <f>K161</f>
        <v>0</v>
      </c>
      <c r="L160" s="141">
        <f>L161</f>
        <v>0</v>
      </c>
      <c r="M160"/>
    </row>
    <row r="161" spans="1:13" ht="21.75" hidden="1" customHeight="1">
      <c r="A161" s="143">
        <v>2</v>
      </c>
      <c r="B161" s="143">
        <v>8</v>
      </c>
      <c r="C161" s="143">
        <v>1</v>
      </c>
      <c r="D161" s="144"/>
      <c r="E161" s="145"/>
      <c r="F161" s="147"/>
      <c r="G161" s="124" t="s">
        <v>100</v>
      </c>
      <c r="H161" s="118">
        <v>127</v>
      </c>
      <c r="I161" s="142">
        <f>I162+I167</f>
        <v>0</v>
      </c>
      <c r="J161" s="163">
        <f>J162+J167</f>
        <v>0</v>
      </c>
      <c r="K161" s="142">
        <f>K162+K167</f>
        <v>0</v>
      </c>
      <c r="L161" s="141">
        <f>L162+L167</f>
        <v>0</v>
      </c>
      <c r="M161"/>
    </row>
    <row r="162" spans="1:13" ht="27" hidden="1" customHeight="1">
      <c r="A162" s="134">
        <v>2</v>
      </c>
      <c r="B162" s="130">
        <v>8</v>
      </c>
      <c r="C162" s="132">
        <v>1</v>
      </c>
      <c r="D162" s="130">
        <v>1</v>
      </c>
      <c r="E162" s="131"/>
      <c r="F162" s="133"/>
      <c r="G162" s="132" t="s">
        <v>101</v>
      </c>
      <c r="H162" s="118">
        <v>128</v>
      </c>
      <c r="I162" s="120">
        <f>I163</f>
        <v>0</v>
      </c>
      <c r="J162" s="161">
        <f>J163</f>
        <v>0</v>
      </c>
      <c r="K162" s="120">
        <f>K163</f>
        <v>0</v>
      </c>
      <c r="L162" s="119">
        <f>L163</f>
        <v>0</v>
      </c>
      <c r="M162"/>
    </row>
    <row r="163" spans="1:13" ht="23.25" hidden="1" customHeight="1">
      <c r="A163" s="134">
        <v>2</v>
      </c>
      <c r="B163" s="130">
        <v>8</v>
      </c>
      <c r="C163" s="124">
        <v>1</v>
      </c>
      <c r="D163" s="125">
        <v>1</v>
      </c>
      <c r="E163" s="123">
        <v>1</v>
      </c>
      <c r="F163" s="126"/>
      <c r="G163" s="132" t="s">
        <v>101</v>
      </c>
      <c r="H163" s="118">
        <v>129</v>
      </c>
      <c r="I163" s="142">
        <f>SUM(I164:I166)</f>
        <v>0</v>
      </c>
      <c r="J163" s="142">
        <f>SUM(J164:J166)</f>
        <v>0</v>
      </c>
      <c r="K163" s="142">
        <f>SUM(K164:K166)</f>
        <v>0</v>
      </c>
      <c r="L163" s="142">
        <f>SUM(L164:L166)</f>
        <v>0</v>
      </c>
      <c r="M163"/>
    </row>
    <row r="164" spans="1:13" ht="23.25" hidden="1" customHeight="1">
      <c r="A164" s="130">
        <v>2</v>
      </c>
      <c r="B164" s="125">
        <v>8</v>
      </c>
      <c r="C164" s="132">
        <v>1</v>
      </c>
      <c r="D164" s="130">
        <v>1</v>
      </c>
      <c r="E164" s="131">
        <v>1</v>
      </c>
      <c r="F164" s="133">
        <v>1</v>
      </c>
      <c r="G164" s="132" t="s">
        <v>102</v>
      </c>
      <c r="H164" s="118">
        <v>130</v>
      </c>
      <c r="I164" s="137">
        <v>0</v>
      </c>
      <c r="J164" s="137">
        <v>0</v>
      </c>
      <c r="K164" s="137">
        <v>0</v>
      </c>
      <c r="L164" s="137">
        <v>0</v>
      </c>
      <c r="M164"/>
    </row>
    <row r="165" spans="1:13" ht="27" hidden="1" customHeight="1">
      <c r="A165" s="143">
        <v>2</v>
      </c>
      <c r="B165" s="152">
        <v>8</v>
      </c>
      <c r="C165" s="155">
        <v>1</v>
      </c>
      <c r="D165" s="152">
        <v>1</v>
      </c>
      <c r="E165" s="153">
        <v>1</v>
      </c>
      <c r="F165" s="154">
        <v>2</v>
      </c>
      <c r="G165" s="155" t="s">
        <v>103</v>
      </c>
      <c r="H165" s="118">
        <v>131</v>
      </c>
      <c r="I165" s="180">
        <v>0</v>
      </c>
      <c r="J165" s="180">
        <v>0</v>
      </c>
      <c r="K165" s="180">
        <v>0</v>
      </c>
      <c r="L165" s="180">
        <v>0</v>
      </c>
      <c r="M165"/>
    </row>
    <row r="166" spans="1:13" hidden="1">
      <c r="A166" s="143">
        <v>2</v>
      </c>
      <c r="B166" s="152">
        <v>8</v>
      </c>
      <c r="C166" s="155">
        <v>1</v>
      </c>
      <c r="D166" s="152">
        <v>1</v>
      </c>
      <c r="E166" s="153">
        <v>1</v>
      </c>
      <c r="F166" s="154">
        <v>3</v>
      </c>
      <c r="G166" s="155" t="s">
        <v>104</v>
      </c>
      <c r="H166" s="118">
        <v>132</v>
      </c>
      <c r="I166" s="180">
        <v>0</v>
      </c>
      <c r="J166" s="181">
        <v>0</v>
      </c>
      <c r="K166" s="180">
        <v>0</v>
      </c>
      <c r="L166" s="156">
        <v>0</v>
      </c>
    </row>
    <row r="167" spans="1:13" ht="23.25" hidden="1" customHeight="1">
      <c r="A167" s="134">
        <v>2</v>
      </c>
      <c r="B167" s="130">
        <v>8</v>
      </c>
      <c r="C167" s="132">
        <v>1</v>
      </c>
      <c r="D167" s="130">
        <v>2</v>
      </c>
      <c r="E167" s="131"/>
      <c r="F167" s="133"/>
      <c r="G167" s="132" t="s">
        <v>105</v>
      </c>
      <c r="H167" s="118">
        <v>133</v>
      </c>
      <c r="I167" s="120">
        <f t="shared" ref="I167:L168" si="17">I168</f>
        <v>0</v>
      </c>
      <c r="J167" s="161">
        <f t="shared" si="17"/>
        <v>0</v>
      </c>
      <c r="K167" s="120">
        <f t="shared" si="17"/>
        <v>0</v>
      </c>
      <c r="L167" s="119">
        <f t="shared" si="17"/>
        <v>0</v>
      </c>
      <c r="M167"/>
    </row>
    <row r="168" spans="1:13" hidden="1">
      <c r="A168" s="134">
        <v>2</v>
      </c>
      <c r="B168" s="130">
        <v>8</v>
      </c>
      <c r="C168" s="132">
        <v>1</v>
      </c>
      <c r="D168" s="130">
        <v>2</v>
      </c>
      <c r="E168" s="131">
        <v>1</v>
      </c>
      <c r="F168" s="133"/>
      <c r="G168" s="132" t="s">
        <v>105</v>
      </c>
      <c r="H168" s="118">
        <v>134</v>
      </c>
      <c r="I168" s="120">
        <f t="shared" si="17"/>
        <v>0</v>
      </c>
      <c r="J168" s="161">
        <f t="shared" si="17"/>
        <v>0</v>
      </c>
      <c r="K168" s="120">
        <f t="shared" si="17"/>
        <v>0</v>
      </c>
      <c r="L168" s="119">
        <f t="shared" si="17"/>
        <v>0</v>
      </c>
    </row>
    <row r="169" spans="1:13" hidden="1">
      <c r="A169" s="143">
        <v>2</v>
      </c>
      <c r="B169" s="144">
        <v>8</v>
      </c>
      <c r="C169" s="146">
        <v>1</v>
      </c>
      <c r="D169" s="144">
        <v>2</v>
      </c>
      <c r="E169" s="145">
        <v>1</v>
      </c>
      <c r="F169" s="147">
        <v>1</v>
      </c>
      <c r="G169" s="132" t="s">
        <v>105</v>
      </c>
      <c r="H169" s="118">
        <v>135</v>
      </c>
      <c r="I169" s="182">
        <v>0</v>
      </c>
      <c r="J169" s="138">
        <v>0</v>
      </c>
      <c r="K169" s="138">
        <v>0</v>
      </c>
      <c r="L169" s="138">
        <v>0</v>
      </c>
    </row>
    <row r="170" spans="1:13" ht="39.75" hidden="1" customHeight="1">
      <c r="A170" s="165">
        <v>2</v>
      </c>
      <c r="B170" s="114">
        <v>9</v>
      </c>
      <c r="C170" s="116"/>
      <c r="D170" s="114"/>
      <c r="E170" s="115"/>
      <c r="F170" s="117"/>
      <c r="G170" s="116" t="s">
        <v>106</v>
      </c>
      <c r="H170" s="118">
        <v>136</v>
      </c>
      <c r="I170" s="120">
        <f>I171+I175</f>
        <v>0</v>
      </c>
      <c r="J170" s="161">
        <f>J171+J175</f>
        <v>0</v>
      </c>
      <c r="K170" s="120">
        <f>K171+K175</f>
        <v>0</v>
      </c>
      <c r="L170" s="119">
        <f>L171+L175</f>
        <v>0</v>
      </c>
      <c r="M170"/>
    </row>
    <row r="171" spans="1:13" s="146" customFormat="1" ht="39" hidden="1" customHeight="1">
      <c r="A171" s="134">
        <v>2</v>
      </c>
      <c r="B171" s="130">
        <v>9</v>
      </c>
      <c r="C171" s="132">
        <v>1</v>
      </c>
      <c r="D171" s="130"/>
      <c r="E171" s="131"/>
      <c r="F171" s="133"/>
      <c r="G171" s="132" t="s">
        <v>107</v>
      </c>
      <c r="H171" s="118">
        <v>137</v>
      </c>
      <c r="I171" s="120">
        <f t="shared" ref="I171:L173" si="18">I172</f>
        <v>0</v>
      </c>
      <c r="J171" s="161">
        <f t="shared" si="18"/>
        <v>0</v>
      </c>
      <c r="K171" s="120">
        <f t="shared" si="18"/>
        <v>0</v>
      </c>
      <c r="L171" s="119">
        <f t="shared" si="18"/>
        <v>0</v>
      </c>
    </row>
    <row r="172" spans="1:13" ht="42.75" hidden="1" customHeight="1">
      <c r="A172" s="151">
        <v>2</v>
      </c>
      <c r="B172" s="125">
        <v>9</v>
      </c>
      <c r="C172" s="124">
        <v>1</v>
      </c>
      <c r="D172" s="125">
        <v>1</v>
      </c>
      <c r="E172" s="123"/>
      <c r="F172" s="126"/>
      <c r="G172" s="132" t="s">
        <v>107</v>
      </c>
      <c r="H172" s="118">
        <v>138</v>
      </c>
      <c r="I172" s="142">
        <f t="shared" si="18"/>
        <v>0</v>
      </c>
      <c r="J172" s="163">
        <f t="shared" si="18"/>
        <v>0</v>
      </c>
      <c r="K172" s="142">
        <f t="shared" si="18"/>
        <v>0</v>
      </c>
      <c r="L172" s="141">
        <f t="shared" si="18"/>
        <v>0</v>
      </c>
      <c r="M172"/>
    </row>
    <row r="173" spans="1:13" ht="38.25" hidden="1" customHeight="1">
      <c r="A173" s="134">
        <v>2</v>
      </c>
      <c r="B173" s="130">
        <v>9</v>
      </c>
      <c r="C173" s="134">
        <v>1</v>
      </c>
      <c r="D173" s="130">
        <v>1</v>
      </c>
      <c r="E173" s="131">
        <v>1</v>
      </c>
      <c r="F173" s="133"/>
      <c r="G173" s="132" t="s">
        <v>107</v>
      </c>
      <c r="H173" s="118">
        <v>139</v>
      </c>
      <c r="I173" s="120">
        <f t="shared" si="18"/>
        <v>0</v>
      </c>
      <c r="J173" s="161">
        <f t="shared" si="18"/>
        <v>0</v>
      </c>
      <c r="K173" s="120">
        <f t="shared" si="18"/>
        <v>0</v>
      </c>
      <c r="L173" s="119">
        <f t="shared" si="18"/>
        <v>0</v>
      </c>
      <c r="M173"/>
    </row>
    <row r="174" spans="1:13" ht="38.25" hidden="1" customHeight="1">
      <c r="A174" s="151">
        <v>2</v>
      </c>
      <c r="B174" s="125">
        <v>9</v>
      </c>
      <c r="C174" s="125">
        <v>1</v>
      </c>
      <c r="D174" s="125">
        <v>1</v>
      </c>
      <c r="E174" s="123">
        <v>1</v>
      </c>
      <c r="F174" s="126">
        <v>1</v>
      </c>
      <c r="G174" s="132" t="s">
        <v>107</v>
      </c>
      <c r="H174" s="118">
        <v>140</v>
      </c>
      <c r="I174" s="177">
        <v>0</v>
      </c>
      <c r="J174" s="177">
        <v>0</v>
      </c>
      <c r="K174" s="177">
        <v>0</v>
      </c>
      <c r="L174" s="177">
        <v>0</v>
      </c>
      <c r="M174"/>
    </row>
    <row r="175" spans="1:13" ht="41.25" hidden="1" customHeight="1">
      <c r="A175" s="134">
        <v>2</v>
      </c>
      <c r="B175" s="130">
        <v>9</v>
      </c>
      <c r="C175" s="130">
        <v>2</v>
      </c>
      <c r="D175" s="130"/>
      <c r="E175" s="131"/>
      <c r="F175" s="133"/>
      <c r="G175" s="132" t="s">
        <v>108</v>
      </c>
      <c r="H175" s="118">
        <v>141</v>
      </c>
      <c r="I175" s="120">
        <f>SUM(I176+I181)</f>
        <v>0</v>
      </c>
      <c r="J175" s="120">
        <f>SUM(J176+J181)</f>
        <v>0</v>
      </c>
      <c r="K175" s="120">
        <f>SUM(K176+K181)</f>
        <v>0</v>
      </c>
      <c r="L175" s="120">
        <f>SUM(L176+L181)</f>
        <v>0</v>
      </c>
      <c r="M175"/>
    </row>
    <row r="176" spans="1:13" ht="44.25" hidden="1" customHeight="1">
      <c r="A176" s="134">
        <v>2</v>
      </c>
      <c r="B176" s="130">
        <v>9</v>
      </c>
      <c r="C176" s="130">
        <v>2</v>
      </c>
      <c r="D176" s="125">
        <v>1</v>
      </c>
      <c r="E176" s="123"/>
      <c r="F176" s="126"/>
      <c r="G176" s="124" t="s">
        <v>109</v>
      </c>
      <c r="H176" s="118">
        <v>142</v>
      </c>
      <c r="I176" s="142">
        <f>I177</f>
        <v>0</v>
      </c>
      <c r="J176" s="163">
        <f>J177</f>
        <v>0</v>
      </c>
      <c r="K176" s="142">
        <f>K177</f>
        <v>0</v>
      </c>
      <c r="L176" s="141">
        <f>L177</f>
        <v>0</v>
      </c>
      <c r="M176"/>
    </row>
    <row r="177" spans="1:13" ht="40.5" hidden="1" customHeight="1">
      <c r="A177" s="151">
        <v>2</v>
      </c>
      <c r="B177" s="125">
        <v>9</v>
      </c>
      <c r="C177" s="125">
        <v>2</v>
      </c>
      <c r="D177" s="130">
        <v>1</v>
      </c>
      <c r="E177" s="131">
        <v>1</v>
      </c>
      <c r="F177" s="133"/>
      <c r="G177" s="124" t="s">
        <v>109</v>
      </c>
      <c r="H177" s="118">
        <v>143</v>
      </c>
      <c r="I177" s="120">
        <f>SUM(I178:I180)</f>
        <v>0</v>
      </c>
      <c r="J177" s="161">
        <f>SUM(J178:J180)</f>
        <v>0</v>
      </c>
      <c r="K177" s="120">
        <f>SUM(K178:K180)</f>
        <v>0</v>
      </c>
      <c r="L177" s="119">
        <f>SUM(L178:L180)</f>
        <v>0</v>
      </c>
      <c r="M177"/>
    </row>
    <row r="178" spans="1:13" ht="53.25" hidden="1" customHeight="1">
      <c r="A178" s="143">
        <v>2</v>
      </c>
      <c r="B178" s="152">
        <v>9</v>
      </c>
      <c r="C178" s="152">
        <v>2</v>
      </c>
      <c r="D178" s="152">
        <v>1</v>
      </c>
      <c r="E178" s="153">
        <v>1</v>
      </c>
      <c r="F178" s="154">
        <v>1</v>
      </c>
      <c r="G178" s="124" t="s">
        <v>110</v>
      </c>
      <c r="H178" s="118">
        <v>144</v>
      </c>
      <c r="I178" s="180">
        <v>0</v>
      </c>
      <c r="J178" s="136">
        <v>0</v>
      </c>
      <c r="K178" s="136">
        <v>0</v>
      </c>
      <c r="L178" s="136">
        <v>0</v>
      </c>
      <c r="M178"/>
    </row>
    <row r="179" spans="1:13" ht="51.75" hidden="1" customHeight="1">
      <c r="A179" s="134">
        <v>2</v>
      </c>
      <c r="B179" s="130">
        <v>9</v>
      </c>
      <c r="C179" s="130">
        <v>2</v>
      </c>
      <c r="D179" s="130">
        <v>1</v>
      </c>
      <c r="E179" s="131">
        <v>1</v>
      </c>
      <c r="F179" s="133">
        <v>2</v>
      </c>
      <c r="G179" s="124" t="s">
        <v>111</v>
      </c>
      <c r="H179" s="118">
        <v>145</v>
      </c>
      <c r="I179" s="137">
        <v>0</v>
      </c>
      <c r="J179" s="183">
        <v>0</v>
      </c>
      <c r="K179" s="183">
        <v>0</v>
      </c>
      <c r="L179" s="183">
        <v>0</v>
      </c>
      <c r="M179"/>
    </row>
    <row r="180" spans="1:13" ht="54.75" hidden="1" customHeight="1">
      <c r="A180" s="134">
        <v>2</v>
      </c>
      <c r="B180" s="130">
        <v>9</v>
      </c>
      <c r="C180" s="130">
        <v>2</v>
      </c>
      <c r="D180" s="130">
        <v>1</v>
      </c>
      <c r="E180" s="131">
        <v>1</v>
      </c>
      <c r="F180" s="133">
        <v>3</v>
      </c>
      <c r="G180" s="124" t="s">
        <v>112</v>
      </c>
      <c r="H180" s="118">
        <v>146</v>
      </c>
      <c r="I180" s="137">
        <v>0</v>
      </c>
      <c r="J180" s="137">
        <v>0</v>
      </c>
      <c r="K180" s="137">
        <v>0</v>
      </c>
      <c r="L180" s="137">
        <v>0</v>
      </c>
      <c r="M180"/>
    </row>
    <row r="181" spans="1:13" ht="39" hidden="1" customHeight="1">
      <c r="A181" s="184">
        <v>2</v>
      </c>
      <c r="B181" s="184">
        <v>9</v>
      </c>
      <c r="C181" s="184">
        <v>2</v>
      </c>
      <c r="D181" s="184">
        <v>2</v>
      </c>
      <c r="E181" s="184"/>
      <c r="F181" s="184"/>
      <c r="G181" s="132" t="s">
        <v>113</v>
      </c>
      <c r="H181" s="118">
        <v>147</v>
      </c>
      <c r="I181" s="120">
        <f>I182</f>
        <v>0</v>
      </c>
      <c r="J181" s="161">
        <f>J182</f>
        <v>0</v>
      </c>
      <c r="K181" s="120">
        <f>K182</f>
        <v>0</v>
      </c>
      <c r="L181" s="119">
        <f>L182</f>
        <v>0</v>
      </c>
      <c r="M181"/>
    </row>
    <row r="182" spans="1:13" ht="43.5" hidden="1" customHeight="1">
      <c r="A182" s="134">
        <v>2</v>
      </c>
      <c r="B182" s="130">
        <v>9</v>
      </c>
      <c r="C182" s="130">
        <v>2</v>
      </c>
      <c r="D182" s="130">
        <v>2</v>
      </c>
      <c r="E182" s="131">
        <v>1</v>
      </c>
      <c r="F182" s="133"/>
      <c r="G182" s="124" t="s">
        <v>114</v>
      </c>
      <c r="H182" s="118">
        <v>148</v>
      </c>
      <c r="I182" s="142">
        <f>SUM(I183:I185)</f>
        <v>0</v>
      </c>
      <c r="J182" s="142">
        <f>SUM(J183:J185)</f>
        <v>0</v>
      </c>
      <c r="K182" s="142">
        <f>SUM(K183:K185)</f>
        <v>0</v>
      </c>
      <c r="L182" s="142">
        <f>SUM(L183:L185)</f>
        <v>0</v>
      </c>
      <c r="M182"/>
    </row>
    <row r="183" spans="1:13" ht="54.75" hidden="1" customHeight="1">
      <c r="A183" s="134">
        <v>2</v>
      </c>
      <c r="B183" s="130">
        <v>9</v>
      </c>
      <c r="C183" s="130">
        <v>2</v>
      </c>
      <c r="D183" s="130">
        <v>2</v>
      </c>
      <c r="E183" s="130">
        <v>1</v>
      </c>
      <c r="F183" s="133">
        <v>1</v>
      </c>
      <c r="G183" s="185" t="s">
        <v>115</v>
      </c>
      <c r="H183" s="118">
        <v>149</v>
      </c>
      <c r="I183" s="137">
        <v>0</v>
      </c>
      <c r="J183" s="136">
        <v>0</v>
      </c>
      <c r="K183" s="136">
        <v>0</v>
      </c>
      <c r="L183" s="136">
        <v>0</v>
      </c>
      <c r="M183"/>
    </row>
    <row r="184" spans="1:13" ht="54" hidden="1" customHeight="1">
      <c r="A184" s="144">
        <v>2</v>
      </c>
      <c r="B184" s="146">
        <v>9</v>
      </c>
      <c r="C184" s="144">
        <v>2</v>
      </c>
      <c r="D184" s="145">
        <v>2</v>
      </c>
      <c r="E184" s="145">
        <v>1</v>
      </c>
      <c r="F184" s="147">
        <v>2</v>
      </c>
      <c r="G184" s="146" t="s">
        <v>116</v>
      </c>
      <c r="H184" s="118">
        <v>150</v>
      </c>
      <c r="I184" s="136">
        <v>0</v>
      </c>
      <c r="J184" s="138">
        <v>0</v>
      </c>
      <c r="K184" s="138">
        <v>0</v>
      </c>
      <c r="L184" s="138">
        <v>0</v>
      </c>
      <c r="M184"/>
    </row>
    <row r="185" spans="1:13" ht="54" hidden="1" customHeight="1">
      <c r="A185" s="130">
        <v>2</v>
      </c>
      <c r="B185" s="155">
        <v>9</v>
      </c>
      <c r="C185" s="152">
        <v>2</v>
      </c>
      <c r="D185" s="153">
        <v>2</v>
      </c>
      <c r="E185" s="153">
        <v>1</v>
      </c>
      <c r="F185" s="154">
        <v>3</v>
      </c>
      <c r="G185" s="155" t="s">
        <v>117</v>
      </c>
      <c r="H185" s="118">
        <v>151</v>
      </c>
      <c r="I185" s="183">
        <v>0</v>
      </c>
      <c r="J185" s="183">
        <v>0</v>
      </c>
      <c r="K185" s="183">
        <v>0</v>
      </c>
      <c r="L185" s="183">
        <v>0</v>
      </c>
      <c r="M185"/>
    </row>
    <row r="186" spans="1:13" ht="76.5" hidden="1" customHeight="1">
      <c r="A186" s="114">
        <v>3</v>
      </c>
      <c r="B186" s="116"/>
      <c r="C186" s="114"/>
      <c r="D186" s="115"/>
      <c r="E186" s="115"/>
      <c r="F186" s="117"/>
      <c r="G186" s="170" t="s">
        <v>118</v>
      </c>
      <c r="H186" s="118">
        <v>152</v>
      </c>
      <c r="I186" s="119">
        <f>SUM(I187+I240+I305)</f>
        <v>0</v>
      </c>
      <c r="J186" s="161">
        <f>SUM(J187+J240+J305)</f>
        <v>0</v>
      </c>
      <c r="K186" s="120">
        <f>SUM(K187+K240+K305)</f>
        <v>0</v>
      </c>
      <c r="L186" s="119">
        <f>SUM(L187+L240+L305)</f>
        <v>0</v>
      </c>
      <c r="M186"/>
    </row>
    <row r="187" spans="1:13" ht="34.5" hidden="1" customHeight="1">
      <c r="A187" s="165">
        <v>3</v>
      </c>
      <c r="B187" s="114">
        <v>1</v>
      </c>
      <c r="C187" s="140"/>
      <c r="D187" s="122"/>
      <c r="E187" s="122"/>
      <c r="F187" s="179"/>
      <c r="G187" s="160" t="s">
        <v>119</v>
      </c>
      <c r="H187" s="118">
        <v>153</v>
      </c>
      <c r="I187" s="119">
        <f>SUM(I188+I211+I218+I230+I234)</f>
        <v>0</v>
      </c>
      <c r="J187" s="141">
        <f>SUM(J188+J211+J218+J230+J234)</f>
        <v>0</v>
      </c>
      <c r="K187" s="141">
        <f>SUM(K188+K211+K218+K230+K234)</f>
        <v>0</v>
      </c>
      <c r="L187" s="141">
        <f>SUM(L188+L211+L218+L230+L234)</f>
        <v>0</v>
      </c>
      <c r="M187"/>
    </row>
    <row r="188" spans="1:13" ht="30.75" hidden="1" customHeight="1">
      <c r="A188" s="125">
        <v>3</v>
      </c>
      <c r="B188" s="124">
        <v>1</v>
      </c>
      <c r="C188" s="125">
        <v>1</v>
      </c>
      <c r="D188" s="123"/>
      <c r="E188" s="123"/>
      <c r="F188" s="186"/>
      <c r="G188" s="134" t="s">
        <v>120</v>
      </c>
      <c r="H188" s="118">
        <v>154</v>
      </c>
      <c r="I188" s="141">
        <f>SUM(I189+I192+I197+I203+I208)</f>
        <v>0</v>
      </c>
      <c r="J188" s="161">
        <f>SUM(J189+J192+J197+J203+J208)</f>
        <v>0</v>
      </c>
      <c r="K188" s="120">
        <f>SUM(K189+K192+K197+K203+K208)</f>
        <v>0</v>
      </c>
      <c r="L188" s="119">
        <f>SUM(L189+L192+L197+L203+L208)</f>
        <v>0</v>
      </c>
      <c r="M188"/>
    </row>
    <row r="189" spans="1:13" ht="33" hidden="1" customHeight="1">
      <c r="A189" s="130">
        <v>3</v>
      </c>
      <c r="B189" s="132">
        <v>1</v>
      </c>
      <c r="C189" s="130">
        <v>1</v>
      </c>
      <c r="D189" s="131">
        <v>1</v>
      </c>
      <c r="E189" s="131"/>
      <c r="F189" s="187"/>
      <c r="G189" s="134" t="s">
        <v>121</v>
      </c>
      <c r="H189" s="118">
        <v>155</v>
      </c>
      <c r="I189" s="119">
        <f t="shared" ref="I189:L190" si="19">I190</f>
        <v>0</v>
      </c>
      <c r="J189" s="163">
        <f t="shared" si="19"/>
        <v>0</v>
      </c>
      <c r="K189" s="142">
        <f t="shared" si="19"/>
        <v>0</v>
      </c>
      <c r="L189" s="141">
        <f t="shared" si="19"/>
        <v>0</v>
      </c>
      <c r="M189"/>
    </row>
    <row r="190" spans="1:13" ht="24" hidden="1" customHeight="1">
      <c r="A190" s="130">
        <v>3</v>
      </c>
      <c r="B190" s="132">
        <v>1</v>
      </c>
      <c r="C190" s="130">
        <v>1</v>
      </c>
      <c r="D190" s="131">
        <v>1</v>
      </c>
      <c r="E190" s="131">
        <v>1</v>
      </c>
      <c r="F190" s="166"/>
      <c r="G190" s="134" t="s">
        <v>121</v>
      </c>
      <c r="H190" s="118">
        <v>156</v>
      </c>
      <c r="I190" s="141">
        <f t="shared" si="19"/>
        <v>0</v>
      </c>
      <c r="J190" s="119">
        <f t="shared" si="19"/>
        <v>0</v>
      </c>
      <c r="K190" s="119">
        <f t="shared" si="19"/>
        <v>0</v>
      </c>
      <c r="L190" s="119">
        <f t="shared" si="19"/>
        <v>0</v>
      </c>
      <c r="M190"/>
    </row>
    <row r="191" spans="1:13" ht="31.5" hidden="1" customHeight="1">
      <c r="A191" s="130">
        <v>3</v>
      </c>
      <c r="B191" s="132">
        <v>1</v>
      </c>
      <c r="C191" s="130">
        <v>1</v>
      </c>
      <c r="D191" s="131">
        <v>1</v>
      </c>
      <c r="E191" s="131">
        <v>1</v>
      </c>
      <c r="F191" s="166">
        <v>1</v>
      </c>
      <c r="G191" s="134" t="s">
        <v>121</v>
      </c>
      <c r="H191" s="118">
        <v>157</v>
      </c>
      <c r="I191" s="138">
        <v>0</v>
      </c>
      <c r="J191" s="138">
        <v>0</v>
      </c>
      <c r="K191" s="138">
        <v>0</v>
      </c>
      <c r="L191" s="138">
        <v>0</v>
      </c>
      <c r="M191"/>
    </row>
    <row r="192" spans="1:13" ht="27.75" hidden="1" customHeight="1">
      <c r="A192" s="125">
        <v>3</v>
      </c>
      <c r="B192" s="123">
        <v>1</v>
      </c>
      <c r="C192" s="123">
        <v>1</v>
      </c>
      <c r="D192" s="123">
        <v>2</v>
      </c>
      <c r="E192" s="123"/>
      <c r="F192" s="126"/>
      <c r="G192" s="124" t="s">
        <v>122</v>
      </c>
      <c r="H192" s="118">
        <v>158</v>
      </c>
      <c r="I192" s="141">
        <f>I193</f>
        <v>0</v>
      </c>
      <c r="J192" s="163">
        <f>J193</f>
        <v>0</v>
      </c>
      <c r="K192" s="142">
        <f>K193</f>
        <v>0</v>
      </c>
      <c r="L192" s="141">
        <f>L193</f>
        <v>0</v>
      </c>
      <c r="M192"/>
    </row>
    <row r="193" spans="1:13" ht="27.75" hidden="1" customHeight="1">
      <c r="A193" s="130">
        <v>3</v>
      </c>
      <c r="B193" s="131">
        <v>1</v>
      </c>
      <c r="C193" s="131">
        <v>1</v>
      </c>
      <c r="D193" s="131">
        <v>2</v>
      </c>
      <c r="E193" s="131">
        <v>1</v>
      </c>
      <c r="F193" s="133"/>
      <c r="G193" s="124" t="s">
        <v>122</v>
      </c>
      <c r="H193" s="118">
        <v>159</v>
      </c>
      <c r="I193" s="119">
        <f>SUM(I194:I196)</f>
        <v>0</v>
      </c>
      <c r="J193" s="161">
        <f>SUM(J194:J196)</f>
        <v>0</v>
      </c>
      <c r="K193" s="120">
        <f>SUM(K194:K196)</f>
        <v>0</v>
      </c>
      <c r="L193" s="119">
        <f>SUM(L194:L196)</f>
        <v>0</v>
      </c>
      <c r="M193"/>
    </row>
    <row r="194" spans="1:13" ht="27" hidden="1" customHeight="1">
      <c r="A194" s="125">
        <v>3</v>
      </c>
      <c r="B194" s="123">
        <v>1</v>
      </c>
      <c r="C194" s="123">
        <v>1</v>
      </c>
      <c r="D194" s="123">
        <v>2</v>
      </c>
      <c r="E194" s="123">
        <v>1</v>
      </c>
      <c r="F194" s="126">
        <v>1</v>
      </c>
      <c r="G194" s="124" t="s">
        <v>123</v>
      </c>
      <c r="H194" s="118">
        <v>160</v>
      </c>
      <c r="I194" s="136">
        <v>0</v>
      </c>
      <c r="J194" s="136">
        <v>0</v>
      </c>
      <c r="K194" s="136">
        <v>0</v>
      </c>
      <c r="L194" s="183">
        <v>0</v>
      </c>
      <c r="M194"/>
    </row>
    <row r="195" spans="1:13" ht="27" hidden="1" customHeight="1">
      <c r="A195" s="130">
        <v>3</v>
      </c>
      <c r="B195" s="131">
        <v>1</v>
      </c>
      <c r="C195" s="131">
        <v>1</v>
      </c>
      <c r="D195" s="131">
        <v>2</v>
      </c>
      <c r="E195" s="131">
        <v>1</v>
      </c>
      <c r="F195" s="133">
        <v>2</v>
      </c>
      <c r="G195" s="132" t="s">
        <v>124</v>
      </c>
      <c r="H195" s="118">
        <v>161</v>
      </c>
      <c r="I195" s="138">
        <v>0</v>
      </c>
      <c r="J195" s="138">
        <v>0</v>
      </c>
      <c r="K195" s="138">
        <v>0</v>
      </c>
      <c r="L195" s="138">
        <v>0</v>
      </c>
      <c r="M195"/>
    </row>
    <row r="196" spans="1:13" ht="26.25" hidden="1" customHeight="1">
      <c r="A196" s="125">
        <v>3</v>
      </c>
      <c r="B196" s="123">
        <v>1</v>
      </c>
      <c r="C196" s="123">
        <v>1</v>
      </c>
      <c r="D196" s="123">
        <v>2</v>
      </c>
      <c r="E196" s="123">
        <v>1</v>
      </c>
      <c r="F196" s="126">
        <v>3</v>
      </c>
      <c r="G196" s="124" t="s">
        <v>125</v>
      </c>
      <c r="H196" s="118">
        <v>162</v>
      </c>
      <c r="I196" s="136">
        <v>0</v>
      </c>
      <c r="J196" s="136">
        <v>0</v>
      </c>
      <c r="K196" s="136">
        <v>0</v>
      </c>
      <c r="L196" s="183">
        <v>0</v>
      </c>
      <c r="M196"/>
    </row>
    <row r="197" spans="1:13" ht="27.75" hidden="1" customHeight="1">
      <c r="A197" s="130">
        <v>3</v>
      </c>
      <c r="B197" s="131">
        <v>1</v>
      </c>
      <c r="C197" s="131">
        <v>1</v>
      </c>
      <c r="D197" s="131">
        <v>3</v>
      </c>
      <c r="E197" s="131"/>
      <c r="F197" s="133"/>
      <c r="G197" s="132" t="s">
        <v>126</v>
      </c>
      <c r="H197" s="118">
        <v>163</v>
      </c>
      <c r="I197" s="119">
        <f>I198</f>
        <v>0</v>
      </c>
      <c r="J197" s="161">
        <f>J198</f>
        <v>0</v>
      </c>
      <c r="K197" s="120">
        <f>K198</f>
        <v>0</v>
      </c>
      <c r="L197" s="119">
        <f>L198</f>
        <v>0</v>
      </c>
      <c r="M197"/>
    </row>
    <row r="198" spans="1:13" ht="23.25" hidden="1" customHeight="1">
      <c r="A198" s="130">
        <v>3</v>
      </c>
      <c r="B198" s="131">
        <v>1</v>
      </c>
      <c r="C198" s="131">
        <v>1</v>
      </c>
      <c r="D198" s="131">
        <v>3</v>
      </c>
      <c r="E198" s="131">
        <v>1</v>
      </c>
      <c r="F198" s="133"/>
      <c r="G198" s="132" t="s">
        <v>126</v>
      </c>
      <c r="H198" s="118">
        <v>164</v>
      </c>
      <c r="I198" s="119">
        <f>SUM(I199:I202)</f>
        <v>0</v>
      </c>
      <c r="J198" s="119">
        <f>SUM(J199:J202)</f>
        <v>0</v>
      </c>
      <c r="K198" s="119">
        <f>SUM(K199:K202)</f>
        <v>0</v>
      </c>
      <c r="L198" s="119">
        <f>SUM(L199:L202)</f>
        <v>0</v>
      </c>
      <c r="M198"/>
    </row>
    <row r="199" spans="1:13" ht="23.25" hidden="1" customHeight="1">
      <c r="A199" s="130">
        <v>3</v>
      </c>
      <c r="B199" s="131">
        <v>1</v>
      </c>
      <c r="C199" s="131">
        <v>1</v>
      </c>
      <c r="D199" s="131">
        <v>3</v>
      </c>
      <c r="E199" s="131">
        <v>1</v>
      </c>
      <c r="F199" s="133">
        <v>1</v>
      </c>
      <c r="G199" s="132" t="s">
        <v>127</v>
      </c>
      <c r="H199" s="118">
        <v>165</v>
      </c>
      <c r="I199" s="138">
        <v>0</v>
      </c>
      <c r="J199" s="138">
        <v>0</v>
      </c>
      <c r="K199" s="138">
        <v>0</v>
      </c>
      <c r="L199" s="183">
        <v>0</v>
      </c>
      <c r="M199"/>
    </row>
    <row r="200" spans="1:13" ht="29.25" hidden="1" customHeight="1">
      <c r="A200" s="130">
        <v>3</v>
      </c>
      <c r="B200" s="131">
        <v>1</v>
      </c>
      <c r="C200" s="131">
        <v>1</v>
      </c>
      <c r="D200" s="131">
        <v>3</v>
      </c>
      <c r="E200" s="131">
        <v>1</v>
      </c>
      <c r="F200" s="133">
        <v>2</v>
      </c>
      <c r="G200" s="132" t="s">
        <v>128</v>
      </c>
      <c r="H200" s="118">
        <v>166</v>
      </c>
      <c r="I200" s="136">
        <v>0</v>
      </c>
      <c r="J200" s="138">
        <v>0</v>
      </c>
      <c r="K200" s="138">
        <v>0</v>
      </c>
      <c r="L200" s="138">
        <v>0</v>
      </c>
      <c r="M200"/>
    </row>
    <row r="201" spans="1:13" ht="27" hidden="1" customHeight="1">
      <c r="A201" s="130">
        <v>3</v>
      </c>
      <c r="B201" s="131">
        <v>1</v>
      </c>
      <c r="C201" s="131">
        <v>1</v>
      </c>
      <c r="D201" s="131">
        <v>3</v>
      </c>
      <c r="E201" s="131">
        <v>1</v>
      </c>
      <c r="F201" s="133">
        <v>3</v>
      </c>
      <c r="G201" s="134" t="s">
        <v>129</v>
      </c>
      <c r="H201" s="118">
        <v>167</v>
      </c>
      <c r="I201" s="136">
        <v>0</v>
      </c>
      <c r="J201" s="156">
        <v>0</v>
      </c>
      <c r="K201" s="156">
        <v>0</v>
      </c>
      <c r="L201" s="156">
        <v>0</v>
      </c>
      <c r="M201"/>
    </row>
    <row r="202" spans="1:13" ht="25.5" hidden="1" customHeight="1">
      <c r="A202" s="144">
        <v>3</v>
      </c>
      <c r="B202" s="145">
        <v>1</v>
      </c>
      <c r="C202" s="145">
        <v>1</v>
      </c>
      <c r="D202" s="145">
        <v>3</v>
      </c>
      <c r="E202" s="145">
        <v>1</v>
      </c>
      <c r="F202" s="147">
        <v>4</v>
      </c>
      <c r="G202" s="12" t="s">
        <v>130</v>
      </c>
      <c r="H202" s="118">
        <v>168</v>
      </c>
      <c r="I202" s="188">
        <v>0</v>
      </c>
      <c r="J202" s="189">
        <v>0</v>
      </c>
      <c r="K202" s="138">
        <v>0</v>
      </c>
      <c r="L202" s="138">
        <v>0</v>
      </c>
      <c r="M202"/>
    </row>
    <row r="203" spans="1:13" ht="27" hidden="1" customHeight="1">
      <c r="A203" s="144">
        <v>3</v>
      </c>
      <c r="B203" s="145">
        <v>1</v>
      </c>
      <c r="C203" s="145">
        <v>1</v>
      </c>
      <c r="D203" s="145">
        <v>4</v>
      </c>
      <c r="E203" s="145"/>
      <c r="F203" s="147"/>
      <c r="G203" s="146" t="s">
        <v>131</v>
      </c>
      <c r="H203" s="118">
        <v>169</v>
      </c>
      <c r="I203" s="119">
        <f>I204</f>
        <v>0</v>
      </c>
      <c r="J203" s="164">
        <f>J204</f>
        <v>0</v>
      </c>
      <c r="K203" s="128">
        <f>K204</f>
        <v>0</v>
      </c>
      <c r="L203" s="129">
        <f>L204</f>
        <v>0</v>
      </c>
      <c r="M203"/>
    </row>
    <row r="204" spans="1:13" ht="27.75" hidden="1" customHeight="1">
      <c r="A204" s="130">
        <v>3</v>
      </c>
      <c r="B204" s="131">
        <v>1</v>
      </c>
      <c r="C204" s="131">
        <v>1</v>
      </c>
      <c r="D204" s="131">
        <v>4</v>
      </c>
      <c r="E204" s="131">
        <v>1</v>
      </c>
      <c r="F204" s="133"/>
      <c r="G204" s="146" t="s">
        <v>131</v>
      </c>
      <c r="H204" s="118">
        <v>170</v>
      </c>
      <c r="I204" s="141">
        <f>SUM(I205:I207)</f>
        <v>0</v>
      </c>
      <c r="J204" s="161">
        <f>SUM(J205:J207)</f>
        <v>0</v>
      </c>
      <c r="K204" s="120">
        <f>SUM(K205:K207)</f>
        <v>0</v>
      </c>
      <c r="L204" s="119">
        <f>SUM(L205:L207)</f>
        <v>0</v>
      </c>
      <c r="M204"/>
    </row>
    <row r="205" spans="1:13" ht="24.75" hidden="1" customHeight="1">
      <c r="A205" s="130">
        <v>3</v>
      </c>
      <c r="B205" s="131">
        <v>1</v>
      </c>
      <c r="C205" s="131">
        <v>1</v>
      </c>
      <c r="D205" s="131">
        <v>4</v>
      </c>
      <c r="E205" s="131">
        <v>1</v>
      </c>
      <c r="F205" s="133">
        <v>1</v>
      </c>
      <c r="G205" s="132" t="s">
        <v>132</v>
      </c>
      <c r="H205" s="118">
        <v>171</v>
      </c>
      <c r="I205" s="138">
        <v>0</v>
      </c>
      <c r="J205" s="138">
        <v>0</v>
      </c>
      <c r="K205" s="138">
        <v>0</v>
      </c>
      <c r="L205" s="183">
        <v>0</v>
      </c>
      <c r="M205"/>
    </row>
    <row r="206" spans="1:13" ht="25.5" hidden="1" customHeight="1">
      <c r="A206" s="125">
        <v>3</v>
      </c>
      <c r="B206" s="123">
        <v>1</v>
      </c>
      <c r="C206" s="123">
        <v>1</v>
      </c>
      <c r="D206" s="123">
        <v>4</v>
      </c>
      <c r="E206" s="123">
        <v>1</v>
      </c>
      <c r="F206" s="126">
        <v>2</v>
      </c>
      <c r="G206" s="124" t="s">
        <v>388</v>
      </c>
      <c r="H206" s="118">
        <v>172</v>
      </c>
      <c r="I206" s="136">
        <v>0</v>
      </c>
      <c r="J206" s="136">
        <v>0</v>
      </c>
      <c r="K206" s="137">
        <v>0</v>
      </c>
      <c r="L206" s="138">
        <v>0</v>
      </c>
      <c r="M206"/>
    </row>
    <row r="207" spans="1:13" ht="31.5" hidden="1" customHeight="1">
      <c r="A207" s="130">
        <v>3</v>
      </c>
      <c r="B207" s="131">
        <v>1</v>
      </c>
      <c r="C207" s="131">
        <v>1</v>
      </c>
      <c r="D207" s="131">
        <v>4</v>
      </c>
      <c r="E207" s="131">
        <v>1</v>
      </c>
      <c r="F207" s="133">
        <v>3</v>
      </c>
      <c r="G207" s="132" t="s">
        <v>133</v>
      </c>
      <c r="H207" s="118">
        <v>173</v>
      </c>
      <c r="I207" s="136">
        <v>0</v>
      </c>
      <c r="J207" s="136">
        <v>0</v>
      </c>
      <c r="K207" s="136">
        <v>0</v>
      </c>
      <c r="L207" s="138">
        <v>0</v>
      </c>
      <c r="M207"/>
    </row>
    <row r="208" spans="1:13" ht="25.5" hidden="1" customHeight="1">
      <c r="A208" s="130">
        <v>3</v>
      </c>
      <c r="B208" s="131">
        <v>1</v>
      </c>
      <c r="C208" s="131">
        <v>1</v>
      </c>
      <c r="D208" s="131">
        <v>5</v>
      </c>
      <c r="E208" s="131"/>
      <c r="F208" s="133"/>
      <c r="G208" s="132" t="s">
        <v>134</v>
      </c>
      <c r="H208" s="118">
        <v>174</v>
      </c>
      <c r="I208" s="119">
        <f t="shared" ref="I208:L209" si="20">I209</f>
        <v>0</v>
      </c>
      <c r="J208" s="161">
        <f t="shared" si="20"/>
        <v>0</v>
      </c>
      <c r="K208" s="120">
        <f t="shared" si="20"/>
        <v>0</v>
      </c>
      <c r="L208" s="119">
        <f t="shared" si="20"/>
        <v>0</v>
      </c>
      <c r="M208"/>
    </row>
    <row r="209" spans="1:16" ht="26.25" hidden="1" customHeight="1">
      <c r="A209" s="144">
        <v>3</v>
      </c>
      <c r="B209" s="145">
        <v>1</v>
      </c>
      <c r="C209" s="145">
        <v>1</v>
      </c>
      <c r="D209" s="145">
        <v>5</v>
      </c>
      <c r="E209" s="145">
        <v>1</v>
      </c>
      <c r="F209" s="147"/>
      <c r="G209" s="132" t="s">
        <v>134</v>
      </c>
      <c r="H209" s="118">
        <v>175</v>
      </c>
      <c r="I209" s="120">
        <f t="shared" si="20"/>
        <v>0</v>
      </c>
      <c r="J209" s="120">
        <f t="shared" si="20"/>
        <v>0</v>
      </c>
      <c r="K209" s="120">
        <f t="shared" si="20"/>
        <v>0</v>
      </c>
      <c r="L209" s="120">
        <f t="shared" si="20"/>
        <v>0</v>
      </c>
      <c r="M209"/>
    </row>
    <row r="210" spans="1:16" ht="27" hidden="1" customHeight="1">
      <c r="A210" s="130">
        <v>3</v>
      </c>
      <c r="B210" s="131">
        <v>1</v>
      </c>
      <c r="C210" s="131">
        <v>1</v>
      </c>
      <c r="D210" s="131">
        <v>5</v>
      </c>
      <c r="E210" s="131">
        <v>1</v>
      </c>
      <c r="F210" s="133">
        <v>1</v>
      </c>
      <c r="G210" s="132" t="s">
        <v>134</v>
      </c>
      <c r="H210" s="118">
        <v>176</v>
      </c>
      <c r="I210" s="136">
        <v>0</v>
      </c>
      <c r="J210" s="138">
        <v>0</v>
      </c>
      <c r="K210" s="138">
        <v>0</v>
      </c>
      <c r="L210" s="138">
        <v>0</v>
      </c>
      <c r="M210"/>
    </row>
    <row r="211" spans="1:16" ht="26.25" hidden="1" customHeight="1">
      <c r="A211" s="144">
        <v>3</v>
      </c>
      <c r="B211" s="145">
        <v>1</v>
      </c>
      <c r="C211" s="145">
        <v>2</v>
      </c>
      <c r="D211" s="145"/>
      <c r="E211" s="145"/>
      <c r="F211" s="147"/>
      <c r="G211" s="146" t="s">
        <v>135</v>
      </c>
      <c r="H211" s="118">
        <v>177</v>
      </c>
      <c r="I211" s="119">
        <f t="shared" ref="I211:L212" si="21">I212</f>
        <v>0</v>
      </c>
      <c r="J211" s="164">
        <f t="shared" si="21"/>
        <v>0</v>
      </c>
      <c r="K211" s="128">
        <f t="shared" si="21"/>
        <v>0</v>
      </c>
      <c r="L211" s="129">
        <f t="shared" si="21"/>
        <v>0</v>
      </c>
      <c r="M211"/>
    </row>
    <row r="212" spans="1:16" ht="25.5" hidden="1" customHeight="1">
      <c r="A212" s="130">
        <v>3</v>
      </c>
      <c r="B212" s="131">
        <v>1</v>
      </c>
      <c r="C212" s="131">
        <v>2</v>
      </c>
      <c r="D212" s="131">
        <v>1</v>
      </c>
      <c r="E212" s="131"/>
      <c r="F212" s="133"/>
      <c r="G212" s="146" t="s">
        <v>135</v>
      </c>
      <c r="H212" s="118">
        <v>178</v>
      </c>
      <c r="I212" s="141">
        <f t="shared" si="21"/>
        <v>0</v>
      </c>
      <c r="J212" s="161">
        <f t="shared" si="21"/>
        <v>0</v>
      </c>
      <c r="K212" s="120">
        <f t="shared" si="21"/>
        <v>0</v>
      </c>
      <c r="L212" s="119">
        <f t="shared" si="21"/>
        <v>0</v>
      </c>
      <c r="M212"/>
    </row>
    <row r="213" spans="1:16" ht="26.25" hidden="1" customHeight="1">
      <c r="A213" s="125">
        <v>3</v>
      </c>
      <c r="B213" s="123">
        <v>1</v>
      </c>
      <c r="C213" s="123">
        <v>2</v>
      </c>
      <c r="D213" s="123">
        <v>1</v>
      </c>
      <c r="E213" s="123">
        <v>1</v>
      </c>
      <c r="F213" s="126"/>
      <c r="G213" s="146" t="s">
        <v>135</v>
      </c>
      <c r="H213" s="118">
        <v>179</v>
      </c>
      <c r="I213" s="119">
        <f>SUM(I214:I217)</f>
        <v>0</v>
      </c>
      <c r="J213" s="163">
        <f>SUM(J214:J217)</f>
        <v>0</v>
      </c>
      <c r="K213" s="142">
        <f>SUM(K214:K217)</f>
        <v>0</v>
      </c>
      <c r="L213" s="141">
        <f>SUM(L214:L217)</f>
        <v>0</v>
      </c>
      <c r="M213"/>
    </row>
    <row r="214" spans="1:16" ht="41.25" hidden="1" customHeight="1">
      <c r="A214" s="130">
        <v>3</v>
      </c>
      <c r="B214" s="131">
        <v>1</v>
      </c>
      <c r="C214" s="131">
        <v>2</v>
      </c>
      <c r="D214" s="131">
        <v>1</v>
      </c>
      <c r="E214" s="131">
        <v>1</v>
      </c>
      <c r="F214" s="133">
        <v>2</v>
      </c>
      <c r="G214" s="132" t="s">
        <v>389</v>
      </c>
      <c r="H214" s="118">
        <v>180</v>
      </c>
      <c r="I214" s="138">
        <v>0</v>
      </c>
      <c r="J214" s="138">
        <v>0</v>
      </c>
      <c r="K214" s="138">
        <v>0</v>
      </c>
      <c r="L214" s="138">
        <v>0</v>
      </c>
      <c r="M214"/>
    </row>
    <row r="215" spans="1:16" ht="26.25" hidden="1" customHeight="1">
      <c r="A215" s="130">
        <v>3</v>
      </c>
      <c r="B215" s="131">
        <v>1</v>
      </c>
      <c r="C215" s="131">
        <v>2</v>
      </c>
      <c r="D215" s="130">
        <v>1</v>
      </c>
      <c r="E215" s="131">
        <v>1</v>
      </c>
      <c r="F215" s="133">
        <v>3</v>
      </c>
      <c r="G215" s="132" t="s">
        <v>136</v>
      </c>
      <c r="H215" s="118">
        <v>181</v>
      </c>
      <c r="I215" s="138">
        <v>0</v>
      </c>
      <c r="J215" s="138">
        <v>0</v>
      </c>
      <c r="K215" s="138">
        <v>0</v>
      </c>
      <c r="L215" s="138">
        <v>0</v>
      </c>
      <c r="M215"/>
    </row>
    <row r="216" spans="1:16" ht="27.75" hidden="1" customHeight="1">
      <c r="A216" s="130">
        <v>3</v>
      </c>
      <c r="B216" s="131">
        <v>1</v>
      </c>
      <c r="C216" s="131">
        <v>2</v>
      </c>
      <c r="D216" s="130">
        <v>1</v>
      </c>
      <c r="E216" s="131">
        <v>1</v>
      </c>
      <c r="F216" s="133">
        <v>4</v>
      </c>
      <c r="G216" s="132" t="s">
        <v>137</v>
      </c>
      <c r="H216" s="118">
        <v>182</v>
      </c>
      <c r="I216" s="138">
        <v>0</v>
      </c>
      <c r="J216" s="138">
        <v>0</v>
      </c>
      <c r="K216" s="138">
        <v>0</v>
      </c>
      <c r="L216" s="138">
        <v>0</v>
      </c>
      <c r="M216"/>
    </row>
    <row r="217" spans="1:16" ht="27" hidden="1" customHeight="1">
      <c r="A217" s="144">
        <v>3</v>
      </c>
      <c r="B217" s="153">
        <v>1</v>
      </c>
      <c r="C217" s="153">
        <v>2</v>
      </c>
      <c r="D217" s="152">
        <v>1</v>
      </c>
      <c r="E217" s="153">
        <v>1</v>
      </c>
      <c r="F217" s="154">
        <v>5</v>
      </c>
      <c r="G217" s="155" t="s">
        <v>138</v>
      </c>
      <c r="H217" s="118">
        <v>183</v>
      </c>
      <c r="I217" s="138">
        <v>0</v>
      </c>
      <c r="J217" s="138">
        <v>0</v>
      </c>
      <c r="K217" s="138">
        <v>0</v>
      </c>
      <c r="L217" s="183">
        <v>0</v>
      </c>
      <c r="M217"/>
    </row>
    <row r="218" spans="1:16" ht="29.25" hidden="1" customHeight="1">
      <c r="A218" s="130">
        <v>3</v>
      </c>
      <c r="B218" s="131">
        <v>1</v>
      </c>
      <c r="C218" s="131">
        <v>3</v>
      </c>
      <c r="D218" s="130"/>
      <c r="E218" s="131"/>
      <c r="F218" s="133"/>
      <c r="G218" s="132" t="s">
        <v>139</v>
      </c>
      <c r="H218" s="118">
        <v>184</v>
      </c>
      <c r="I218" s="119">
        <f>SUM(I219+I222)</f>
        <v>0</v>
      </c>
      <c r="J218" s="161">
        <f>SUM(J219+J222)</f>
        <v>0</v>
      </c>
      <c r="K218" s="120">
        <f>SUM(K219+K222)</f>
        <v>0</v>
      </c>
      <c r="L218" s="119">
        <f>SUM(L219+L222)</f>
        <v>0</v>
      </c>
      <c r="M218"/>
    </row>
    <row r="219" spans="1:16" ht="27.75" hidden="1" customHeight="1">
      <c r="A219" s="125">
        <v>3</v>
      </c>
      <c r="B219" s="123">
        <v>1</v>
      </c>
      <c r="C219" s="123">
        <v>3</v>
      </c>
      <c r="D219" s="125">
        <v>1</v>
      </c>
      <c r="E219" s="130"/>
      <c r="F219" s="126"/>
      <c r="G219" s="124" t="s">
        <v>140</v>
      </c>
      <c r="H219" s="118">
        <v>185</v>
      </c>
      <c r="I219" s="141">
        <f t="shared" ref="I219:L220" si="22">I220</f>
        <v>0</v>
      </c>
      <c r="J219" s="163">
        <f t="shared" si="22"/>
        <v>0</v>
      </c>
      <c r="K219" s="142">
        <f t="shared" si="22"/>
        <v>0</v>
      </c>
      <c r="L219" s="141">
        <f t="shared" si="22"/>
        <v>0</v>
      </c>
      <c r="M219"/>
    </row>
    <row r="220" spans="1:16" ht="30.75" hidden="1" customHeight="1">
      <c r="A220" s="130">
        <v>3</v>
      </c>
      <c r="B220" s="131">
        <v>1</v>
      </c>
      <c r="C220" s="131">
        <v>3</v>
      </c>
      <c r="D220" s="130">
        <v>1</v>
      </c>
      <c r="E220" s="130">
        <v>1</v>
      </c>
      <c r="F220" s="133"/>
      <c r="G220" s="124" t="s">
        <v>140</v>
      </c>
      <c r="H220" s="118">
        <v>186</v>
      </c>
      <c r="I220" s="119">
        <f t="shared" si="22"/>
        <v>0</v>
      </c>
      <c r="J220" s="161">
        <f t="shared" si="22"/>
        <v>0</v>
      </c>
      <c r="K220" s="120">
        <f t="shared" si="22"/>
        <v>0</v>
      </c>
      <c r="L220" s="119">
        <f t="shared" si="22"/>
        <v>0</v>
      </c>
      <c r="M220"/>
    </row>
    <row r="221" spans="1:16" ht="27.75" hidden="1" customHeight="1">
      <c r="A221" s="130">
        <v>3</v>
      </c>
      <c r="B221" s="132">
        <v>1</v>
      </c>
      <c r="C221" s="130">
        <v>3</v>
      </c>
      <c r="D221" s="131">
        <v>1</v>
      </c>
      <c r="E221" s="131">
        <v>1</v>
      </c>
      <c r="F221" s="133">
        <v>1</v>
      </c>
      <c r="G221" s="124" t="s">
        <v>140</v>
      </c>
      <c r="H221" s="118">
        <v>187</v>
      </c>
      <c r="I221" s="183">
        <v>0</v>
      </c>
      <c r="J221" s="183">
        <v>0</v>
      </c>
      <c r="K221" s="183">
        <v>0</v>
      </c>
      <c r="L221" s="183">
        <v>0</v>
      </c>
      <c r="M221"/>
    </row>
    <row r="222" spans="1:16" ht="30.75" hidden="1" customHeight="1">
      <c r="A222" s="130">
        <v>3</v>
      </c>
      <c r="B222" s="132">
        <v>1</v>
      </c>
      <c r="C222" s="130">
        <v>3</v>
      </c>
      <c r="D222" s="131">
        <v>2</v>
      </c>
      <c r="E222" s="131"/>
      <c r="F222" s="133"/>
      <c r="G222" s="132" t="s">
        <v>141</v>
      </c>
      <c r="H222" s="118">
        <v>188</v>
      </c>
      <c r="I222" s="119">
        <f>I223</f>
        <v>0</v>
      </c>
      <c r="J222" s="161">
        <f>J223</f>
        <v>0</v>
      </c>
      <c r="K222" s="120">
        <f>K223</f>
        <v>0</v>
      </c>
      <c r="L222" s="119">
        <f>L223</f>
        <v>0</v>
      </c>
      <c r="M222"/>
    </row>
    <row r="223" spans="1:16" ht="27" hidden="1" customHeight="1">
      <c r="A223" s="125">
        <v>3</v>
      </c>
      <c r="B223" s="124">
        <v>1</v>
      </c>
      <c r="C223" s="125">
        <v>3</v>
      </c>
      <c r="D223" s="123">
        <v>2</v>
      </c>
      <c r="E223" s="123">
        <v>1</v>
      </c>
      <c r="F223" s="126"/>
      <c r="G223" s="132" t="s">
        <v>141</v>
      </c>
      <c r="H223" s="118">
        <v>189</v>
      </c>
      <c r="I223" s="119">
        <f t="shared" ref="I223:P223" si="23">SUM(I224:I229)</f>
        <v>0</v>
      </c>
      <c r="J223" s="119">
        <f t="shared" si="23"/>
        <v>0</v>
      </c>
      <c r="K223" s="119">
        <f t="shared" si="23"/>
        <v>0</v>
      </c>
      <c r="L223" s="119">
        <f t="shared" si="23"/>
        <v>0</v>
      </c>
      <c r="M223" s="190">
        <f t="shared" si="23"/>
        <v>0</v>
      </c>
      <c r="N223" s="190">
        <f t="shared" si="23"/>
        <v>0</v>
      </c>
      <c r="O223" s="190">
        <f t="shared" si="23"/>
        <v>0</v>
      </c>
      <c r="P223" s="190">
        <f t="shared" si="23"/>
        <v>0</v>
      </c>
    </row>
    <row r="224" spans="1:16" ht="24.75" hidden="1" customHeight="1">
      <c r="A224" s="130">
        <v>3</v>
      </c>
      <c r="B224" s="132">
        <v>1</v>
      </c>
      <c r="C224" s="130">
        <v>3</v>
      </c>
      <c r="D224" s="131">
        <v>2</v>
      </c>
      <c r="E224" s="131">
        <v>1</v>
      </c>
      <c r="F224" s="133">
        <v>1</v>
      </c>
      <c r="G224" s="132" t="s">
        <v>142</v>
      </c>
      <c r="H224" s="118">
        <v>190</v>
      </c>
      <c r="I224" s="138">
        <v>0</v>
      </c>
      <c r="J224" s="138">
        <v>0</v>
      </c>
      <c r="K224" s="138">
        <v>0</v>
      </c>
      <c r="L224" s="183">
        <v>0</v>
      </c>
      <c r="M224"/>
    </row>
    <row r="225" spans="1:13" ht="26.25" hidden="1" customHeight="1">
      <c r="A225" s="130">
        <v>3</v>
      </c>
      <c r="B225" s="132">
        <v>1</v>
      </c>
      <c r="C225" s="130">
        <v>3</v>
      </c>
      <c r="D225" s="131">
        <v>2</v>
      </c>
      <c r="E225" s="131">
        <v>1</v>
      </c>
      <c r="F225" s="133">
        <v>2</v>
      </c>
      <c r="G225" s="132" t="s">
        <v>143</v>
      </c>
      <c r="H225" s="118">
        <v>191</v>
      </c>
      <c r="I225" s="138">
        <v>0</v>
      </c>
      <c r="J225" s="138">
        <v>0</v>
      </c>
      <c r="K225" s="138">
        <v>0</v>
      </c>
      <c r="L225" s="138">
        <v>0</v>
      </c>
      <c r="M225"/>
    </row>
    <row r="226" spans="1:13" ht="26.25" hidden="1" customHeight="1">
      <c r="A226" s="130">
        <v>3</v>
      </c>
      <c r="B226" s="132">
        <v>1</v>
      </c>
      <c r="C226" s="130">
        <v>3</v>
      </c>
      <c r="D226" s="131">
        <v>2</v>
      </c>
      <c r="E226" s="131">
        <v>1</v>
      </c>
      <c r="F226" s="133">
        <v>3</v>
      </c>
      <c r="G226" s="132" t="s">
        <v>144</v>
      </c>
      <c r="H226" s="118">
        <v>192</v>
      </c>
      <c r="I226" s="138">
        <v>0</v>
      </c>
      <c r="J226" s="138">
        <v>0</v>
      </c>
      <c r="K226" s="138">
        <v>0</v>
      </c>
      <c r="L226" s="138">
        <v>0</v>
      </c>
      <c r="M226"/>
    </row>
    <row r="227" spans="1:13" ht="27.75" hidden="1" customHeight="1">
      <c r="A227" s="130">
        <v>3</v>
      </c>
      <c r="B227" s="132">
        <v>1</v>
      </c>
      <c r="C227" s="130">
        <v>3</v>
      </c>
      <c r="D227" s="131">
        <v>2</v>
      </c>
      <c r="E227" s="131">
        <v>1</v>
      </c>
      <c r="F227" s="133">
        <v>4</v>
      </c>
      <c r="G227" s="132" t="s">
        <v>390</v>
      </c>
      <c r="H227" s="118">
        <v>193</v>
      </c>
      <c r="I227" s="138">
        <v>0</v>
      </c>
      <c r="J227" s="138">
        <v>0</v>
      </c>
      <c r="K227" s="138">
        <v>0</v>
      </c>
      <c r="L227" s="183">
        <v>0</v>
      </c>
      <c r="M227"/>
    </row>
    <row r="228" spans="1:13" ht="29.25" hidden="1" customHeight="1">
      <c r="A228" s="130">
        <v>3</v>
      </c>
      <c r="B228" s="132">
        <v>1</v>
      </c>
      <c r="C228" s="130">
        <v>3</v>
      </c>
      <c r="D228" s="131">
        <v>2</v>
      </c>
      <c r="E228" s="131">
        <v>1</v>
      </c>
      <c r="F228" s="133">
        <v>5</v>
      </c>
      <c r="G228" s="124" t="s">
        <v>145</v>
      </c>
      <c r="H228" s="118">
        <v>194</v>
      </c>
      <c r="I228" s="138">
        <v>0</v>
      </c>
      <c r="J228" s="138">
        <v>0</v>
      </c>
      <c r="K228" s="138">
        <v>0</v>
      </c>
      <c r="L228" s="138">
        <v>0</v>
      </c>
      <c r="M228"/>
    </row>
    <row r="229" spans="1:13" ht="25.5" hidden="1" customHeight="1">
      <c r="A229" s="130">
        <v>3</v>
      </c>
      <c r="B229" s="132">
        <v>1</v>
      </c>
      <c r="C229" s="130">
        <v>3</v>
      </c>
      <c r="D229" s="131">
        <v>2</v>
      </c>
      <c r="E229" s="131">
        <v>1</v>
      </c>
      <c r="F229" s="133">
        <v>6</v>
      </c>
      <c r="G229" s="124" t="s">
        <v>141</v>
      </c>
      <c r="H229" s="118">
        <v>195</v>
      </c>
      <c r="I229" s="138">
        <v>0</v>
      </c>
      <c r="J229" s="138">
        <v>0</v>
      </c>
      <c r="K229" s="138">
        <v>0</v>
      </c>
      <c r="L229" s="183">
        <v>0</v>
      </c>
      <c r="M229"/>
    </row>
    <row r="230" spans="1:13" ht="27" hidden="1" customHeight="1">
      <c r="A230" s="125">
        <v>3</v>
      </c>
      <c r="B230" s="123">
        <v>1</v>
      </c>
      <c r="C230" s="123">
        <v>4</v>
      </c>
      <c r="D230" s="123"/>
      <c r="E230" s="123"/>
      <c r="F230" s="126"/>
      <c r="G230" s="124" t="s">
        <v>146</v>
      </c>
      <c r="H230" s="118">
        <v>196</v>
      </c>
      <c r="I230" s="141">
        <f t="shared" ref="I230:L232" si="24">I231</f>
        <v>0</v>
      </c>
      <c r="J230" s="163">
        <f t="shared" si="24"/>
        <v>0</v>
      </c>
      <c r="K230" s="142">
        <f t="shared" si="24"/>
        <v>0</v>
      </c>
      <c r="L230" s="142">
        <f t="shared" si="24"/>
        <v>0</v>
      </c>
      <c r="M230"/>
    </row>
    <row r="231" spans="1:13" ht="27" hidden="1" customHeight="1">
      <c r="A231" s="144">
        <v>3</v>
      </c>
      <c r="B231" s="153">
        <v>1</v>
      </c>
      <c r="C231" s="153">
        <v>4</v>
      </c>
      <c r="D231" s="153">
        <v>1</v>
      </c>
      <c r="E231" s="153"/>
      <c r="F231" s="154"/>
      <c r="G231" s="124" t="s">
        <v>146</v>
      </c>
      <c r="H231" s="118">
        <v>197</v>
      </c>
      <c r="I231" s="148">
        <f t="shared" si="24"/>
        <v>0</v>
      </c>
      <c r="J231" s="175">
        <f t="shared" si="24"/>
        <v>0</v>
      </c>
      <c r="K231" s="149">
        <f t="shared" si="24"/>
        <v>0</v>
      </c>
      <c r="L231" s="149">
        <f t="shared" si="24"/>
        <v>0</v>
      </c>
      <c r="M231"/>
    </row>
    <row r="232" spans="1:13" ht="27.75" hidden="1" customHeight="1">
      <c r="A232" s="130">
        <v>3</v>
      </c>
      <c r="B232" s="131">
        <v>1</v>
      </c>
      <c r="C232" s="131">
        <v>4</v>
      </c>
      <c r="D232" s="131">
        <v>1</v>
      </c>
      <c r="E232" s="131">
        <v>1</v>
      </c>
      <c r="F232" s="133"/>
      <c r="G232" s="124" t="s">
        <v>147</v>
      </c>
      <c r="H232" s="118">
        <v>198</v>
      </c>
      <c r="I232" s="119">
        <f t="shared" si="24"/>
        <v>0</v>
      </c>
      <c r="J232" s="161">
        <f t="shared" si="24"/>
        <v>0</v>
      </c>
      <c r="K232" s="120">
        <f t="shared" si="24"/>
        <v>0</v>
      </c>
      <c r="L232" s="120">
        <f t="shared" si="24"/>
        <v>0</v>
      </c>
      <c r="M232"/>
    </row>
    <row r="233" spans="1:13" ht="27" hidden="1" customHeight="1">
      <c r="A233" s="134">
        <v>3</v>
      </c>
      <c r="B233" s="130">
        <v>1</v>
      </c>
      <c r="C233" s="131">
        <v>4</v>
      </c>
      <c r="D233" s="131">
        <v>1</v>
      </c>
      <c r="E233" s="131">
        <v>1</v>
      </c>
      <c r="F233" s="133">
        <v>1</v>
      </c>
      <c r="G233" s="124" t="s">
        <v>147</v>
      </c>
      <c r="H233" s="118">
        <v>199</v>
      </c>
      <c r="I233" s="138">
        <v>0</v>
      </c>
      <c r="J233" s="138">
        <v>0</v>
      </c>
      <c r="K233" s="138">
        <v>0</v>
      </c>
      <c r="L233" s="138">
        <v>0</v>
      </c>
      <c r="M233"/>
    </row>
    <row r="234" spans="1:13" ht="26.25" hidden="1" customHeight="1">
      <c r="A234" s="134">
        <v>3</v>
      </c>
      <c r="B234" s="131">
        <v>1</v>
      </c>
      <c r="C234" s="131">
        <v>5</v>
      </c>
      <c r="D234" s="131"/>
      <c r="E234" s="131"/>
      <c r="F234" s="133"/>
      <c r="G234" s="132" t="s">
        <v>391</v>
      </c>
      <c r="H234" s="118">
        <v>200</v>
      </c>
      <c r="I234" s="119">
        <f t="shared" ref="I234:L235" si="25">I235</f>
        <v>0</v>
      </c>
      <c r="J234" s="119">
        <f t="shared" si="25"/>
        <v>0</v>
      </c>
      <c r="K234" s="119">
        <f t="shared" si="25"/>
        <v>0</v>
      </c>
      <c r="L234" s="119">
        <f t="shared" si="25"/>
        <v>0</v>
      </c>
      <c r="M234"/>
    </row>
    <row r="235" spans="1:13" ht="30" hidden="1" customHeight="1">
      <c r="A235" s="134">
        <v>3</v>
      </c>
      <c r="B235" s="131">
        <v>1</v>
      </c>
      <c r="C235" s="131">
        <v>5</v>
      </c>
      <c r="D235" s="131">
        <v>1</v>
      </c>
      <c r="E235" s="131"/>
      <c r="F235" s="133"/>
      <c r="G235" s="132" t="s">
        <v>391</v>
      </c>
      <c r="H235" s="118">
        <v>201</v>
      </c>
      <c r="I235" s="119">
        <f t="shared" si="25"/>
        <v>0</v>
      </c>
      <c r="J235" s="119">
        <f t="shared" si="25"/>
        <v>0</v>
      </c>
      <c r="K235" s="119">
        <f t="shared" si="25"/>
        <v>0</v>
      </c>
      <c r="L235" s="119">
        <f t="shared" si="25"/>
        <v>0</v>
      </c>
      <c r="M235"/>
    </row>
    <row r="236" spans="1:13" ht="27" hidden="1" customHeight="1">
      <c r="A236" s="134">
        <v>3</v>
      </c>
      <c r="B236" s="131">
        <v>1</v>
      </c>
      <c r="C236" s="131">
        <v>5</v>
      </c>
      <c r="D236" s="131">
        <v>1</v>
      </c>
      <c r="E236" s="131">
        <v>1</v>
      </c>
      <c r="F236" s="133"/>
      <c r="G236" s="132" t="s">
        <v>391</v>
      </c>
      <c r="H236" s="118">
        <v>202</v>
      </c>
      <c r="I236" s="119">
        <f>SUM(I237:I239)</f>
        <v>0</v>
      </c>
      <c r="J236" s="119">
        <f>SUM(J237:J239)</f>
        <v>0</v>
      </c>
      <c r="K236" s="119">
        <f>SUM(K237:K239)</f>
        <v>0</v>
      </c>
      <c r="L236" s="119">
        <f>SUM(L237:L239)</f>
        <v>0</v>
      </c>
      <c r="M236"/>
    </row>
    <row r="237" spans="1:13" ht="31.5" hidden="1" customHeight="1">
      <c r="A237" s="134">
        <v>3</v>
      </c>
      <c r="B237" s="131">
        <v>1</v>
      </c>
      <c r="C237" s="131">
        <v>5</v>
      </c>
      <c r="D237" s="131">
        <v>1</v>
      </c>
      <c r="E237" s="131">
        <v>1</v>
      </c>
      <c r="F237" s="133">
        <v>1</v>
      </c>
      <c r="G237" s="185" t="s">
        <v>148</v>
      </c>
      <c r="H237" s="118">
        <v>203</v>
      </c>
      <c r="I237" s="138">
        <v>0</v>
      </c>
      <c r="J237" s="138">
        <v>0</v>
      </c>
      <c r="K237" s="138">
        <v>0</v>
      </c>
      <c r="L237" s="138">
        <v>0</v>
      </c>
      <c r="M237"/>
    </row>
    <row r="238" spans="1:13" ht="25.5" hidden="1" customHeight="1">
      <c r="A238" s="134">
        <v>3</v>
      </c>
      <c r="B238" s="131">
        <v>1</v>
      </c>
      <c r="C238" s="131">
        <v>5</v>
      </c>
      <c r="D238" s="131">
        <v>1</v>
      </c>
      <c r="E238" s="131">
        <v>1</v>
      </c>
      <c r="F238" s="133">
        <v>2</v>
      </c>
      <c r="G238" s="185" t="s">
        <v>149</v>
      </c>
      <c r="H238" s="118">
        <v>204</v>
      </c>
      <c r="I238" s="138">
        <v>0</v>
      </c>
      <c r="J238" s="138">
        <v>0</v>
      </c>
      <c r="K238" s="138">
        <v>0</v>
      </c>
      <c r="L238" s="138">
        <v>0</v>
      </c>
      <c r="M238"/>
    </row>
    <row r="239" spans="1:13" ht="28.5" hidden="1" customHeight="1">
      <c r="A239" s="134">
        <v>3</v>
      </c>
      <c r="B239" s="131">
        <v>1</v>
      </c>
      <c r="C239" s="131">
        <v>5</v>
      </c>
      <c r="D239" s="131">
        <v>1</v>
      </c>
      <c r="E239" s="131">
        <v>1</v>
      </c>
      <c r="F239" s="133">
        <v>3</v>
      </c>
      <c r="G239" s="185" t="s">
        <v>150</v>
      </c>
      <c r="H239" s="118">
        <v>205</v>
      </c>
      <c r="I239" s="138">
        <v>0</v>
      </c>
      <c r="J239" s="138">
        <v>0</v>
      </c>
      <c r="K239" s="138">
        <v>0</v>
      </c>
      <c r="L239" s="138">
        <v>0</v>
      </c>
      <c r="M239"/>
    </row>
    <row r="240" spans="1:13" ht="41.25" hidden="1" customHeight="1">
      <c r="A240" s="114">
        <v>3</v>
      </c>
      <c r="B240" s="115">
        <v>2</v>
      </c>
      <c r="C240" s="115"/>
      <c r="D240" s="115"/>
      <c r="E240" s="115"/>
      <c r="F240" s="117"/>
      <c r="G240" s="116" t="s">
        <v>392</v>
      </c>
      <c r="H240" s="118">
        <v>206</v>
      </c>
      <c r="I240" s="119">
        <f>SUM(I241+I273)</f>
        <v>0</v>
      </c>
      <c r="J240" s="161">
        <f>SUM(J241+J273)</f>
        <v>0</v>
      </c>
      <c r="K240" s="120">
        <f>SUM(K241+K273)</f>
        <v>0</v>
      </c>
      <c r="L240" s="120">
        <f>SUM(L241+L273)</f>
        <v>0</v>
      </c>
      <c r="M240"/>
    </row>
    <row r="241" spans="1:13" ht="26.25" hidden="1" customHeight="1">
      <c r="A241" s="144">
        <v>3</v>
      </c>
      <c r="B241" s="152">
        <v>2</v>
      </c>
      <c r="C241" s="153">
        <v>1</v>
      </c>
      <c r="D241" s="153"/>
      <c r="E241" s="153"/>
      <c r="F241" s="154"/>
      <c r="G241" s="155" t="s">
        <v>152</v>
      </c>
      <c r="H241" s="118">
        <v>207</v>
      </c>
      <c r="I241" s="148">
        <f>SUM(I242+I251+I255+I259+I263+I266+I269)</f>
        <v>0</v>
      </c>
      <c r="J241" s="175">
        <f>SUM(J242+J251+J255+J259+J263+J266+J269)</f>
        <v>0</v>
      </c>
      <c r="K241" s="149">
        <f>SUM(K242+K251+K255+K259+K263+K266+K269)</f>
        <v>0</v>
      </c>
      <c r="L241" s="149">
        <f>SUM(L242+L251+L255+L259+L263+L266+L269)</f>
        <v>0</v>
      </c>
      <c r="M241"/>
    </row>
    <row r="242" spans="1:13" ht="30" hidden="1" customHeight="1">
      <c r="A242" s="130">
        <v>3</v>
      </c>
      <c r="B242" s="131">
        <v>2</v>
      </c>
      <c r="C242" s="131">
        <v>1</v>
      </c>
      <c r="D242" s="131">
        <v>1</v>
      </c>
      <c r="E242" s="131"/>
      <c r="F242" s="133"/>
      <c r="G242" s="132" t="s">
        <v>153</v>
      </c>
      <c r="H242" s="118">
        <v>208</v>
      </c>
      <c r="I242" s="148">
        <f>I243</f>
        <v>0</v>
      </c>
      <c r="J242" s="148">
        <f>J243</f>
        <v>0</v>
      </c>
      <c r="K242" s="148">
        <f>K243</f>
        <v>0</v>
      </c>
      <c r="L242" s="148">
        <f>L243</f>
        <v>0</v>
      </c>
      <c r="M242"/>
    </row>
    <row r="243" spans="1:13" ht="27" hidden="1" customHeight="1">
      <c r="A243" s="130">
        <v>3</v>
      </c>
      <c r="B243" s="130">
        <v>2</v>
      </c>
      <c r="C243" s="131">
        <v>1</v>
      </c>
      <c r="D243" s="131">
        <v>1</v>
      </c>
      <c r="E243" s="131">
        <v>1</v>
      </c>
      <c r="F243" s="133"/>
      <c r="G243" s="132" t="s">
        <v>154</v>
      </c>
      <c r="H243" s="118">
        <v>209</v>
      </c>
      <c r="I243" s="119">
        <f>SUM(I244:I244)</f>
        <v>0</v>
      </c>
      <c r="J243" s="161">
        <f>SUM(J244:J244)</f>
        <v>0</v>
      </c>
      <c r="K243" s="120">
        <f>SUM(K244:K244)</f>
        <v>0</v>
      </c>
      <c r="L243" s="120">
        <f>SUM(L244:L244)</f>
        <v>0</v>
      </c>
      <c r="M243"/>
    </row>
    <row r="244" spans="1:13" ht="25.5" hidden="1" customHeight="1">
      <c r="A244" s="144">
        <v>3</v>
      </c>
      <c r="B244" s="144">
        <v>2</v>
      </c>
      <c r="C244" s="153">
        <v>1</v>
      </c>
      <c r="D244" s="153">
        <v>1</v>
      </c>
      <c r="E244" s="153">
        <v>1</v>
      </c>
      <c r="F244" s="154">
        <v>1</v>
      </c>
      <c r="G244" s="155" t="s">
        <v>154</v>
      </c>
      <c r="H244" s="118">
        <v>210</v>
      </c>
      <c r="I244" s="138">
        <v>0</v>
      </c>
      <c r="J244" s="138">
        <v>0</v>
      </c>
      <c r="K244" s="138">
        <v>0</v>
      </c>
      <c r="L244" s="138">
        <v>0</v>
      </c>
      <c r="M244"/>
    </row>
    <row r="245" spans="1:13" ht="25.5" hidden="1" customHeight="1">
      <c r="A245" s="144">
        <v>3</v>
      </c>
      <c r="B245" s="153">
        <v>2</v>
      </c>
      <c r="C245" s="153">
        <v>1</v>
      </c>
      <c r="D245" s="153">
        <v>1</v>
      </c>
      <c r="E245" s="153">
        <v>2</v>
      </c>
      <c r="F245" s="154"/>
      <c r="G245" s="155" t="s">
        <v>155</v>
      </c>
      <c r="H245" s="118">
        <v>211</v>
      </c>
      <c r="I245" s="119">
        <f>SUM(I246:I247)</f>
        <v>0</v>
      </c>
      <c r="J245" s="119">
        <f>SUM(J246:J247)</f>
        <v>0</v>
      </c>
      <c r="K245" s="119">
        <f>SUM(K246:K247)</f>
        <v>0</v>
      </c>
      <c r="L245" s="119">
        <f>SUM(L246:L247)</f>
        <v>0</v>
      </c>
      <c r="M245"/>
    </row>
    <row r="246" spans="1:13" ht="24.75" hidden="1" customHeight="1">
      <c r="A246" s="144">
        <v>3</v>
      </c>
      <c r="B246" s="153">
        <v>2</v>
      </c>
      <c r="C246" s="153">
        <v>1</v>
      </c>
      <c r="D246" s="153">
        <v>1</v>
      </c>
      <c r="E246" s="153">
        <v>2</v>
      </c>
      <c r="F246" s="154">
        <v>1</v>
      </c>
      <c r="G246" s="155" t="s">
        <v>156</v>
      </c>
      <c r="H246" s="118">
        <v>212</v>
      </c>
      <c r="I246" s="138">
        <v>0</v>
      </c>
      <c r="J246" s="138">
        <v>0</v>
      </c>
      <c r="K246" s="138">
        <v>0</v>
      </c>
      <c r="L246" s="138">
        <v>0</v>
      </c>
      <c r="M246"/>
    </row>
    <row r="247" spans="1:13" ht="25.5" hidden="1" customHeight="1">
      <c r="A247" s="144">
        <v>3</v>
      </c>
      <c r="B247" s="153">
        <v>2</v>
      </c>
      <c r="C247" s="153">
        <v>1</v>
      </c>
      <c r="D247" s="153">
        <v>1</v>
      </c>
      <c r="E247" s="153">
        <v>2</v>
      </c>
      <c r="F247" s="154">
        <v>2</v>
      </c>
      <c r="G247" s="155" t="s">
        <v>157</v>
      </c>
      <c r="H247" s="118">
        <v>213</v>
      </c>
      <c r="I247" s="138">
        <v>0</v>
      </c>
      <c r="J247" s="138">
        <v>0</v>
      </c>
      <c r="K247" s="138">
        <v>0</v>
      </c>
      <c r="L247" s="138">
        <v>0</v>
      </c>
      <c r="M247"/>
    </row>
    <row r="248" spans="1:13" ht="25.5" hidden="1" customHeight="1">
      <c r="A248" s="144">
        <v>3</v>
      </c>
      <c r="B248" s="153">
        <v>2</v>
      </c>
      <c r="C248" s="153">
        <v>1</v>
      </c>
      <c r="D248" s="153">
        <v>1</v>
      </c>
      <c r="E248" s="153">
        <v>3</v>
      </c>
      <c r="F248" s="191"/>
      <c r="G248" s="155" t="s">
        <v>158</v>
      </c>
      <c r="H248" s="118">
        <v>214</v>
      </c>
      <c r="I248" s="119">
        <f>SUM(I249:I250)</f>
        <v>0</v>
      </c>
      <c r="J248" s="119">
        <f>SUM(J249:J250)</f>
        <v>0</v>
      </c>
      <c r="K248" s="119">
        <f>SUM(K249:K250)</f>
        <v>0</v>
      </c>
      <c r="L248" s="119">
        <f>SUM(L249:L250)</f>
        <v>0</v>
      </c>
      <c r="M248"/>
    </row>
    <row r="249" spans="1:13" ht="29.25" hidden="1" customHeight="1">
      <c r="A249" s="144">
        <v>3</v>
      </c>
      <c r="B249" s="153">
        <v>2</v>
      </c>
      <c r="C249" s="153">
        <v>1</v>
      </c>
      <c r="D249" s="153">
        <v>1</v>
      </c>
      <c r="E249" s="153">
        <v>3</v>
      </c>
      <c r="F249" s="154">
        <v>1</v>
      </c>
      <c r="G249" s="155" t="s">
        <v>159</v>
      </c>
      <c r="H249" s="118">
        <v>215</v>
      </c>
      <c r="I249" s="138">
        <v>0</v>
      </c>
      <c r="J249" s="138">
        <v>0</v>
      </c>
      <c r="K249" s="138">
        <v>0</v>
      </c>
      <c r="L249" s="138">
        <v>0</v>
      </c>
      <c r="M249"/>
    </row>
    <row r="250" spans="1:13" ht="25.5" hidden="1" customHeight="1">
      <c r="A250" s="144">
        <v>3</v>
      </c>
      <c r="B250" s="153">
        <v>2</v>
      </c>
      <c r="C250" s="153">
        <v>1</v>
      </c>
      <c r="D250" s="153">
        <v>1</v>
      </c>
      <c r="E250" s="153">
        <v>3</v>
      </c>
      <c r="F250" s="154">
        <v>2</v>
      </c>
      <c r="G250" s="155" t="s">
        <v>160</v>
      </c>
      <c r="H250" s="118">
        <v>216</v>
      </c>
      <c r="I250" s="138">
        <v>0</v>
      </c>
      <c r="J250" s="138">
        <v>0</v>
      </c>
      <c r="K250" s="138">
        <v>0</v>
      </c>
      <c r="L250" s="138">
        <v>0</v>
      </c>
      <c r="M250"/>
    </row>
    <row r="251" spans="1:13" ht="27" hidden="1" customHeight="1">
      <c r="A251" s="130">
        <v>3</v>
      </c>
      <c r="B251" s="131">
        <v>2</v>
      </c>
      <c r="C251" s="131">
        <v>1</v>
      </c>
      <c r="D251" s="131">
        <v>2</v>
      </c>
      <c r="E251" s="131"/>
      <c r="F251" s="133"/>
      <c r="G251" s="132" t="s">
        <v>161</v>
      </c>
      <c r="H251" s="118">
        <v>217</v>
      </c>
      <c r="I251" s="119">
        <f>I252</f>
        <v>0</v>
      </c>
      <c r="J251" s="119">
        <f>J252</f>
        <v>0</v>
      </c>
      <c r="K251" s="119">
        <f>K252</f>
        <v>0</v>
      </c>
      <c r="L251" s="119">
        <f>L252</f>
        <v>0</v>
      </c>
      <c r="M251"/>
    </row>
    <row r="252" spans="1:13" ht="27.75" hidden="1" customHeight="1">
      <c r="A252" s="130">
        <v>3</v>
      </c>
      <c r="B252" s="131">
        <v>2</v>
      </c>
      <c r="C252" s="131">
        <v>1</v>
      </c>
      <c r="D252" s="131">
        <v>2</v>
      </c>
      <c r="E252" s="131">
        <v>1</v>
      </c>
      <c r="F252" s="133"/>
      <c r="G252" s="132" t="s">
        <v>161</v>
      </c>
      <c r="H252" s="118">
        <v>218</v>
      </c>
      <c r="I252" s="119">
        <f>SUM(I253:I254)</f>
        <v>0</v>
      </c>
      <c r="J252" s="161">
        <f>SUM(J253:J254)</f>
        <v>0</v>
      </c>
      <c r="K252" s="120">
        <f>SUM(K253:K254)</f>
        <v>0</v>
      </c>
      <c r="L252" s="120">
        <f>SUM(L253:L254)</f>
        <v>0</v>
      </c>
      <c r="M252"/>
    </row>
    <row r="253" spans="1:13" ht="27" hidden="1" customHeight="1">
      <c r="A253" s="144">
        <v>3</v>
      </c>
      <c r="B253" s="152">
        <v>2</v>
      </c>
      <c r="C253" s="153">
        <v>1</v>
      </c>
      <c r="D253" s="153">
        <v>2</v>
      </c>
      <c r="E253" s="153">
        <v>1</v>
      </c>
      <c r="F253" s="154">
        <v>1</v>
      </c>
      <c r="G253" s="155" t="s">
        <v>162</v>
      </c>
      <c r="H253" s="118">
        <v>219</v>
      </c>
      <c r="I253" s="138">
        <v>0</v>
      </c>
      <c r="J253" s="138">
        <v>0</v>
      </c>
      <c r="K253" s="138">
        <v>0</v>
      </c>
      <c r="L253" s="138">
        <v>0</v>
      </c>
      <c r="M253"/>
    </row>
    <row r="254" spans="1:13" ht="25.5" hidden="1" customHeight="1">
      <c r="A254" s="130">
        <v>3</v>
      </c>
      <c r="B254" s="131">
        <v>2</v>
      </c>
      <c r="C254" s="131">
        <v>1</v>
      </c>
      <c r="D254" s="131">
        <v>2</v>
      </c>
      <c r="E254" s="131">
        <v>1</v>
      </c>
      <c r="F254" s="133">
        <v>2</v>
      </c>
      <c r="G254" s="132" t="s">
        <v>163</v>
      </c>
      <c r="H254" s="118">
        <v>220</v>
      </c>
      <c r="I254" s="138">
        <v>0</v>
      </c>
      <c r="J254" s="138">
        <v>0</v>
      </c>
      <c r="K254" s="138">
        <v>0</v>
      </c>
      <c r="L254" s="138">
        <v>0</v>
      </c>
      <c r="M254"/>
    </row>
    <row r="255" spans="1:13" ht="26.25" hidden="1" customHeight="1">
      <c r="A255" s="125">
        <v>3</v>
      </c>
      <c r="B255" s="123">
        <v>2</v>
      </c>
      <c r="C255" s="123">
        <v>1</v>
      </c>
      <c r="D255" s="123">
        <v>3</v>
      </c>
      <c r="E255" s="123"/>
      <c r="F255" s="126"/>
      <c r="G255" s="124" t="s">
        <v>164</v>
      </c>
      <c r="H255" s="118">
        <v>221</v>
      </c>
      <c r="I255" s="141">
        <f>I256</f>
        <v>0</v>
      </c>
      <c r="J255" s="163">
        <f>J256</f>
        <v>0</v>
      </c>
      <c r="K255" s="142">
        <f>K256</f>
        <v>0</v>
      </c>
      <c r="L255" s="142">
        <f>L256</f>
        <v>0</v>
      </c>
      <c r="M255"/>
    </row>
    <row r="256" spans="1:13" ht="29.25" hidden="1" customHeight="1">
      <c r="A256" s="130">
        <v>3</v>
      </c>
      <c r="B256" s="131">
        <v>2</v>
      </c>
      <c r="C256" s="131">
        <v>1</v>
      </c>
      <c r="D256" s="131">
        <v>3</v>
      </c>
      <c r="E256" s="131">
        <v>1</v>
      </c>
      <c r="F256" s="133"/>
      <c r="G256" s="124" t="s">
        <v>164</v>
      </c>
      <c r="H256" s="118">
        <v>222</v>
      </c>
      <c r="I256" s="119">
        <f>I257+I258</f>
        <v>0</v>
      </c>
      <c r="J256" s="119">
        <f>J257+J258</f>
        <v>0</v>
      </c>
      <c r="K256" s="119">
        <f>K257+K258</f>
        <v>0</v>
      </c>
      <c r="L256" s="119">
        <f>L257+L258</f>
        <v>0</v>
      </c>
      <c r="M256"/>
    </row>
    <row r="257" spans="1:13" ht="30" hidden="1" customHeight="1">
      <c r="A257" s="130">
        <v>3</v>
      </c>
      <c r="B257" s="131">
        <v>2</v>
      </c>
      <c r="C257" s="131">
        <v>1</v>
      </c>
      <c r="D257" s="131">
        <v>3</v>
      </c>
      <c r="E257" s="131">
        <v>1</v>
      </c>
      <c r="F257" s="133">
        <v>1</v>
      </c>
      <c r="G257" s="132" t="s">
        <v>165</v>
      </c>
      <c r="H257" s="118">
        <v>223</v>
      </c>
      <c r="I257" s="138">
        <v>0</v>
      </c>
      <c r="J257" s="138">
        <v>0</v>
      </c>
      <c r="K257" s="138">
        <v>0</v>
      </c>
      <c r="L257" s="138">
        <v>0</v>
      </c>
      <c r="M257"/>
    </row>
    <row r="258" spans="1:13" ht="27.75" hidden="1" customHeight="1">
      <c r="A258" s="130">
        <v>3</v>
      </c>
      <c r="B258" s="131">
        <v>2</v>
      </c>
      <c r="C258" s="131">
        <v>1</v>
      </c>
      <c r="D258" s="131">
        <v>3</v>
      </c>
      <c r="E258" s="131">
        <v>1</v>
      </c>
      <c r="F258" s="133">
        <v>2</v>
      </c>
      <c r="G258" s="132" t="s">
        <v>166</v>
      </c>
      <c r="H258" s="118">
        <v>224</v>
      </c>
      <c r="I258" s="183">
        <v>0</v>
      </c>
      <c r="J258" s="180">
        <v>0</v>
      </c>
      <c r="K258" s="183">
        <v>0</v>
      </c>
      <c r="L258" s="183">
        <v>0</v>
      </c>
      <c r="M258"/>
    </row>
    <row r="259" spans="1:13" ht="26.25" hidden="1" customHeight="1">
      <c r="A259" s="130">
        <v>3</v>
      </c>
      <c r="B259" s="131">
        <v>2</v>
      </c>
      <c r="C259" s="131">
        <v>1</v>
      </c>
      <c r="D259" s="131">
        <v>4</v>
      </c>
      <c r="E259" s="131"/>
      <c r="F259" s="133"/>
      <c r="G259" s="132" t="s">
        <v>167</v>
      </c>
      <c r="H259" s="118">
        <v>225</v>
      </c>
      <c r="I259" s="119">
        <f>I260</f>
        <v>0</v>
      </c>
      <c r="J259" s="120">
        <f>J260</f>
        <v>0</v>
      </c>
      <c r="K259" s="119">
        <f>K260</f>
        <v>0</v>
      </c>
      <c r="L259" s="120">
        <f>L260</f>
        <v>0</v>
      </c>
      <c r="M259"/>
    </row>
    <row r="260" spans="1:13" ht="27.75" hidden="1" customHeight="1">
      <c r="A260" s="125">
        <v>3</v>
      </c>
      <c r="B260" s="123">
        <v>2</v>
      </c>
      <c r="C260" s="123">
        <v>1</v>
      </c>
      <c r="D260" s="123">
        <v>4</v>
      </c>
      <c r="E260" s="123">
        <v>1</v>
      </c>
      <c r="F260" s="126"/>
      <c r="G260" s="124" t="s">
        <v>167</v>
      </c>
      <c r="H260" s="118">
        <v>226</v>
      </c>
      <c r="I260" s="141">
        <f>SUM(I261:I262)</f>
        <v>0</v>
      </c>
      <c r="J260" s="163">
        <f>SUM(J261:J262)</f>
        <v>0</v>
      </c>
      <c r="K260" s="142">
        <f>SUM(K261:K262)</f>
        <v>0</v>
      </c>
      <c r="L260" s="142">
        <f>SUM(L261:L262)</f>
        <v>0</v>
      </c>
      <c r="M260"/>
    </row>
    <row r="261" spans="1:13" ht="25.5" hidden="1" customHeight="1">
      <c r="A261" s="130">
        <v>3</v>
      </c>
      <c r="B261" s="131">
        <v>2</v>
      </c>
      <c r="C261" s="131">
        <v>1</v>
      </c>
      <c r="D261" s="131">
        <v>4</v>
      </c>
      <c r="E261" s="131">
        <v>1</v>
      </c>
      <c r="F261" s="133">
        <v>1</v>
      </c>
      <c r="G261" s="132" t="s">
        <v>168</v>
      </c>
      <c r="H261" s="118">
        <v>227</v>
      </c>
      <c r="I261" s="138">
        <v>0</v>
      </c>
      <c r="J261" s="138">
        <v>0</v>
      </c>
      <c r="K261" s="138">
        <v>0</v>
      </c>
      <c r="L261" s="138">
        <v>0</v>
      </c>
      <c r="M261"/>
    </row>
    <row r="262" spans="1:13" ht="27.75" hidden="1" customHeight="1">
      <c r="A262" s="130">
        <v>3</v>
      </c>
      <c r="B262" s="131">
        <v>2</v>
      </c>
      <c r="C262" s="131">
        <v>1</v>
      </c>
      <c r="D262" s="131">
        <v>4</v>
      </c>
      <c r="E262" s="131">
        <v>1</v>
      </c>
      <c r="F262" s="133">
        <v>2</v>
      </c>
      <c r="G262" s="132" t="s">
        <v>169</v>
      </c>
      <c r="H262" s="118">
        <v>228</v>
      </c>
      <c r="I262" s="138">
        <v>0</v>
      </c>
      <c r="J262" s="138">
        <v>0</v>
      </c>
      <c r="K262" s="138">
        <v>0</v>
      </c>
      <c r="L262" s="138">
        <v>0</v>
      </c>
      <c r="M262"/>
    </row>
    <row r="263" spans="1:13" hidden="1">
      <c r="A263" s="130">
        <v>3</v>
      </c>
      <c r="B263" s="131">
        <v>2</v>
      </c>
      <c r="C263" s="131">
        <v>1</v>
      </c>
      <c r="D263" s="131">
        <v>5</v>
      </c>
      <c r="E263" s="131"/>
      <c r="F263" s="133"/>
      <c r="G263" s="132" t="s">
        <v>170</v>
      </c>
      <c r="H263" s="118">
        <v>229</v>
      </c>
      <c r="I263" s="119">
        <f t="shared" ref="I263:L264" si="26">I264</f>
        <v>0</v>
      </c>
      <c r="J263" s="161">
        <f t="shared" si="26"/>
        <v>0</v>
      </c>
      <c r="K263" s="120">
        <f t="shared" si="26"/>
        <v>0</v>
      </c>
      <c r="L263" s="120">
        <f t="shared" si="26"/>
        <v>0</v>
      </c>
    </row>
    <row r="264" spans="1:13" ht="29.25" hidden="1" customHeight="1">
      <c r="A264" s="130">
        <v>3</v>
      </c>
      <c r="B264" s="131">
        <v>2</v>
      </c>
      <c r="C264" s="131">
        <v>1</v>
      </c>
      <c r="D264" s="131">
        <v>5</v>
      </c>
      <c r="E264" s="131">
        <v>1</v>
      </c>
      <c r="F264" s="133"/>
      <c r="G264" s="132" t="s">
        <v>170</v>
      </c>
      <c r="H264" s="118">
        <v>230</v>
      </c>
      <c r="I264" s="120">
        <f t="shared" si="26"/>
        <v>0</v>
      </c>
      <c r="J264" s="161">
        <f t="shared" si="26"/>
        <v>0</v>
      </c>
      <c r="K264" s="120">
        <f t="shared" si="26"/>
        <v>0</v>
      </c>
      <c r="L264" s="120">
        <f t="shared" si="26"/>
        <v>0</v>
      </c>
      <c r="M264"/>
    </row>
    <row r="265" spans="1:13" hidden="1">
      <c r="A265" s="152">
        <v>3</v>
      </c>
      <c r="B265" s="153">
        <v>2</v>
      </c>
      <c r="C265" s="153">
        <v>1</v>
      </c>
      <c r="D265" s="153">
        <v>5</v>
      </c>
      <c r="E265" s="153">
        <v>1</v>
      </c>
      <c r="F265" s="154">
        <v>1</v>
      </c>
      <c r="G265" s="132" t="s">
        <v>170</v>
      </c>
      <c r="H265" s="118">
        <v>231</v>
      </c>
      <c r="I265" s="183">
        <v>0</v>
      </c>
      <c r="J265" s="183">
        <v>0</v>
      </c>
      <c r="K265" s="183">
        <v>0</v>
      </c>
      <c r="L265" s="183">
        <v>0</v>
      </c>
    </row>
    <row r="266" spans="1:13" hidden="1">
      <c r="A266" s="130">
        <v>3</v>
      </c>
      <c r="B266" s="131">
        <v>2</v>
      </c>
      <c r="C266" s="131">
        <v>1</v>
      </c>
      <c r="D266" s="131">
        <v>6</v>
      </c>
      <c r="E266" s="131"/>
      <c r="F266" s="133"/>
      <c r="G266" s="132" t="s">
        <v>171</v>
      </c>
      <c r="H266" s="118">
        <v>232</v>
      </c>
      <c r="I266" s="119">
        <f t="shared" ref="I266:L267" si="27">I267</f>
        <v>0</v>
      </c>
      <c r="J266" s="161">
        <f t="shared" si="27"/>
        <v>0</v>
      </c>
      <c r="K266" s="120">
        <f t="shared" si="27"/>
        <v>0</v>
      </c>
      <c r="L266" s="120">
        <f t="shared" si="27"/>
        <v>0</v>
      </c>
    </row>
    <row r="267" spans="1:13" hidden="1">
      <c r="A267" s="130">
        <v>3</v>
      </c>
      <c r="B267" s="130">
        <v>2</v>
      </c>
      <c r="C267" s="131">
        <v>1</v>
      </c>
      <c r="D267" s="131">
        <v>6</v>
      </c>
      <c r="E267" s="131">
        <v>1</v>
      </c>
      <c r="F267" s="133"/>
      <c r="G267" s="132" t="s">
        <v>171</v>
      </c>
      <c r="H267" s="118">
        <v>233</v>
      </c>
      <c r="I267" s="119">
        <f t="shared" si="27"/>
        <v>0</v>
      </c>
      <c r="J267" s="161">
        <f t="shared" si="27"/>
        <v>0</v>
      </c>
      <c r="K267" s="120">
        <f t="shared" si="27"/>
        <v>0</v>
      </c>
      <c r="L267" s="120">
        <f t="shared" si="27"/>
        <v>0</v>
      </c>
    </row>
    <row r="268" spans="1:13" ht="24" hidden="1" customHeight="1">
      <c r="A268" s="125">
        <v>3</v>
      </c>
      <c r="B268" s="125">
        <v>2</v>
      </c>
      <c r="C268" s="131">
        <v>1</v>
      </c>
      <c r="D268" s="131">
        <v>6</v>
      </c>
      <c r="E268" s="131">
        <v>1</v>
      </c>
      <c r="F268" s="133">
        <v>1</v>
      </c>
      <c r="G268" s="132" t="s">
        <v>171</v>
      </c>
      <c r="H268" s="118">
        <v>234</v>
      </c>
      <c r="I268" s="183">
        <v>0</v>
      </c>
      <c r="J268" s="183">
        <v>0</v>
      </c>
      <c r="K268" s="183">
        <v>0</v>
      </c>
      <c r="L268" s="183">
        <v>0</v>
      </c>
      <c r="M268"/>
    </row>
    <row r="269" spans="1:13" ht="27.75" hidden="1" customHeight="1">
      <c r="A269" s="130">
        <v>3</v>
      </c>
      <c r="B269" s="130">
        <v>2</v>
      </c>
      <c r="C269" s="131">
        <v>1</v>
      </c>
      <c r="D269" s="131">
        <v>7</v>
      </c>
      <c r="E269" s="131"/>
      <c r="F269" s="133"/>
      <c r="G269" s="132" t="s">
        <v>172</v>
      </c>
      <c r="H269" s="118">
        <v>235</v>
      </c>
      <c r="I269" s="119">
        <f>I270</f>
        <v>0</v>
      </c>
      <c r="J269" s="161">
        <f>J270</f>
        <v>0</v>
      </c>
      <c r="K269" s="120">
        <f>K270</f>
        <v>0</v>
      </c>
      <c r="L269" s="120">
        <f>L270</f>
        <v>0</v>
      </c>
      <c r="M269"/>
    </row>
    <row r="270" spans="1:13" hidden="1">
      <c r="A270" s="130">
        <v>3</v>
      </c>
      <c r="B270" s="131">
        <v>2</v>
      </c>
      <c r="C270" s="131">
        <v>1</v>
      </c>
      <c r="D270" s="131">
        <v>7</v>
      </c>
      <c r="E270" s="131">
        <v>1</v>
      </c>
      <c r="F270" s="133"/>
      <c r="G270" s="132" t="s">
        <v>172</v>
      </c>
      <c r="H270" s="118">
        <v>236</v>
      </c>
      <c r="I270" s="119">
        <f>I271+I272</f>
        <v>0</v>
      </c>
      <c r="J270" s="119">
        <f>J271+J272</f>
        <v>0</v>
      </c>
      <c r="K270" s="119">
        <f>K271+K272</f>
        <v>0</v>
      </c>
      <c r="L270" s="119">
        <f>L271+L272</f>
        <v>0</v>
      </c>
    </row>
    <row r="271" spans="1:13" ht="27" hidden="1" customHeight="1">
      <c r="A271" s="130">
        <v>3</v>
      </c>
      <c r="B271" s="131">
        <v>2</v>
      </c>
      <c r="C271" s="131">
        <v>1</v>
      </c>
      <c r="D271" s="131">
        <v>7</v>
      </c>
      <c r="E271" s="131">
        <v>1</v>
      </c>
      <c r="F271" s="133">
        <v>1</v>
      </c>
      <c r="G271" s="132" t="s">
        <v>173</v>
      </c>
      <c r="H271" s="118">
        <v>237</v>
      </c>
      <c r="I271" s="137">
        <v>0</v>
      </c>
      <c r="J271" s="138">
        <v>0</v>
      </c>
      <c r="K271" s="138">
        <v>0</v>
      </c>
      <c r="L271" s="138">
        <v>0</v>
      </c>
      <c r="M271"/>
    </row>
    <row r="272" spans="1:13" ht="24.75" hidden="1" customHeight="1">
      <c r="A272" s="130">
        <v>3</v>
      </c>
      <c r="B272" s="131">
        <v>2</v>
      </c>
      <c r="C272" s="131">
        <v>1</v>
      </c>
      <c r="D272" s="131">
        <v>7</v>
      </c>
      <c r="E272" s="131">
        <v>1</v>
      </c>
      <c r="F272" s="133">
        <v>2</v>
      </c>
      <c r="G272" s="132" t="s">
        <v>174</v>
      </c>
      <c r="H272" s="118">
        <v>238</v>
      </c>
      <c r="I272" s="138">
        <v>0</v>
      </c>
      <c r="J272" s="138">
        <v>0</v>
      </c>
      <c r="K272" s="138">
        <v>0</v>
      </c>
      <c r="L272" s="138">
        <v>0</v>
      </c>
      <c r="M272"/>
    </row>
    <row r="273" spans="1:13" ht="38.25" hidden="1" customHeight="1">
      <c r="A273" s="130">
        <v>3</v>
      </c>
      <c r="B273" s="131">
        <v>2</v>
      </c>
      <c r="C273" s="131">
        <v>2</v>
      </c>
      <c r="D273" s="192"/>
      <c r="E273" s="192"/>
      <c r="F273" s="193"/>
      <c r="G273" s="132" t="s">
        <v>175</v>
      </c>
      <c r="H273" s="118">
        <v>239</v>
      </c>
      <c r="I273" s="119">
        <f>SUM(I274+I283+I287+I291+I295+I298+I301)</f>
        <v>0</v>
      </c>
      <c r="J273" s="161">
        <f>SUM(J274+J283+J287+J291+J295+J298+J301)</f>
        <v>0</v>
      </c>
      <c r="K273" s="120">
        <f>SUM(K274+K283+K287+K291+K295+K298+K301)</f>
        <v>0</v>
      </c>
      <c r="L273" s="120">
        <f>SUM(L274+L283+L287+L291+L295+L298+L301)</f>
        <v>0</v>
      </c>
      <c r="M273"/>
    </row>
    <row r="274" spans="1:13" hidden="1">
      <c r="A274" s="130">
        <v>3</v>
      </c>
      <c r="B274" s="131">
        <v>2</v>
      </c>
      <c r="C274" s="131">
        <v>2</v>
      </c>
      <c r="D274" s="131">
        <v>1</v>
      </c>
      <c r="E274" s="131"/>
      <c r="F274" s="133"/>
      <c r="G274" s="132" t="s">
        <v>176</v>
      </c>
      <c r="H274" s="118">
        <v>240</v>
      </c>
      <c r="I274" s="119">
        <f>I275</f>
        <v>0</v>
      </c>
      <c r="J274" s="119">
        <f>J275</f>
        <v>0</v>
      </c>
      <c r="K274" s="119">
        <f>K275</f>
        <v>0</v>
      </c>
      <c r="L274" s="119">
        <f>L275</f>
        <v>0</v>
      </c>
    </row>
    <row r="275" spans="1:13" hidden="1">
      <c r="A275" s="134">
        <v>3</v>
      </c>
      <c r="B275" s="130">
        <v>2</v>
      </c>
      <c r="C275" s="131">
        <v>2</v>
      </c>
      <c r="D275" s="131">
        <v>1</v>
      </c>
      <c r="E275" s="131">
        <v>1</v>
      </c>
      <c r="F275" s="133"/>
      <c r="G275" s="132" t="s">
        <v>154</v>
      </c>
      <c r="H275" s="118">
        <v>241</v>
      </c>
      <c r="I275" s="119">
        <f>SUM(I276)</f>
        <v>0</v>
      </c>
      <c r="J275" s="119">
        <f>SUM(J276)</f>
        <v>0</v>
      </c>
      <c r="K275" s="119">
        <f>SUM(K276)</f>
        <v>0</v>
      </c>
      <c r="L275" s="119">
        <f>SUM(L276)</f>
        <v>0</v>
      </c>
    </row>
    <row r="276" spans="1:13" hidden="1">
      <c r="A276" s="134">
        <v>3</v>
      </c>
      <c r="B276" s="130">
        <v>2</v>
      </c>
      <c r="C276" s="131">
        <v>2</v>
      </c>
      <c r="D276" s="131">
        <v>1</v>
      </c>
      <c r="E276" s="131">
        <v>1</v>
      </c>
      <c r="F276" s="133">
        <v>1</v>
      </c>
      <c r="G276" s="132" t="s">
        <v>154</v>
      </c>
      <c r="H276" s="118">
        <v>242</v>
      </c>
      <c r="I276" s="138">
        <v>0</v>
      </c>
      <c r="J276" s="138">
        <v>0</v>
      </c>
      <c r="K276" s="138">
        <v>0</v>
      </c>
      <c r="L276" s="138">
        <v>0</v>
      </c>
    </row>
    <row r="277" spans="1:13" ht="24" hidden="1" customHeight="1">
      <c r="A277" s="134">
        <v>3</v>
      </c>
      <c r="B277" s="130">
        <v>2</v>
      </c>
      <c r="C277" s="131">
        <v>2</v>
      </c>
      <c r="D277" s="131">
        <v>1</v>
      </c>
      <c r="E277" s="131">
        <v>2</v>
      </c>
      <c r="F277" s="133"/>
      <c r="G277" s="132" t="s">
        <v>177</v>
      </c>
      <c r="H277" s="118">
        <v>243</v>
      </c>
      <c r="I277" s="119">
        <f>SUM(I278:I279)</f>
        <v>0</v>
      </c>
      <c r="J277" s="119">
        <f>SUM(J278:J279)</f>
        <v>0</v>
      </c>
      <c r="K277" s="119">
        <f>SUM(K278:K279)</f>
        <v>0</v>
      </c>
      <c r="L277" s="119">
        <f>SUM(L278:L279)</f>
        <v>0</v>
      </c>
      <c r="M277"/>
    </row>
    <row r="278" spans="1:13" ht="24" hidden="1" customHeight="1">
      <c r="A278" s="134">
        <v>3</v>
      </c>
      <c r="B278" s="130">
        <v>2</v>
      </c>
      <c r="C278" s="131">
        <v>2</v>
      </c>
      <c r="D278" s="131">
        <v>1</v>
      </c>
      <c r="E278" s="131">
        <v>2</v>
      </c>
      <c r="F278" s="133">
        <v>1</v>
      </c>
      <c r="G278" s="132" t="s">
        <v>156</v>
      </c>
      <c r="H278" s="118">
        <v>244</v>
      </c>
      <c r="I278" s="138">
        <v>0</v>
      </c>
      <c r="J278" s="137">
        <v>0</v>
      </c>
      <c r="K278" s="138">
        <v>0</v>
      </c>
      <c r="L278" s="138">
        <v>0</v>
      </c>
      <c r="M278"/>
    </row>
    <row r="279" spans="1:13" ht="32.25" hidden="1" customHeight="1">
      <c r="A279" s="134">
        <v>3</v>
      </c>
      <c r="B279" s="130">
        <v>2</v>
      </c>
      <c r="C279" s="131">
        <v>2</v>
      </c>
      <c r="D279" s="131">
        <v>1</v>
      </c>
      <c r="E279" s="131">
        <v>2</v>
      </c>
      <c r="F279" s="133">
        <v>2</v>
      </c>
      <c r="G279" s="132" t="s">
        <v>157</v>
      </c>
      <c r="H279" s="118">
        <v>245</v>
      </c>
      <c r="I279" s="138">
        <v>0</v>
      </c>
      <c r="J279" s="137">
        <v>0</v>
      </c>
      <c r="K279" s="138">
        <v>0</v>
      </c>
      <c r="L279" s="138">
        <v>0</v>
      </c>
      <c r="M279"/>
    </row>
    <row r="280" spans="1:13" ht="27" hidden="1" customHeight="1">
      <c r="A280" s="134">
        <v>3</v>
      </c>
      <c r="B280" s="130">
        <v>2</v>
      </c>
      <c r="C280" s="131">
        <v>2</v>
      </c>
      <c r="D280" s="131">
        <v>1</v>
      </c>
      <c r="E280" s="131">
        <v>3</v>
      </c>
      <c r="F280" s="133"/>
      <c r="G280" s="132" t="s">
        <v>158</v>
      </c>
      <c r="H280" s="118">
        <v>246</v>
      </c>
      <c r="I280" s="119">
        <f>SUM(I281:I282)</f>
        <v>0</v>
      </c>
      <c r="J280" s="119">
        <f>SUM(J281:J282)</f>
        <v>0</v>
      </c>
      <c r="K280" s="119">
        <f>SUM(K281:K282)</f>
        <v>0</v>
      </c>
      <c r="L280" s="119">
        <f>SUM(L281:L282)</f>
        <v>0</v>
      </c>
      <c r="M280"/>
    </row>
    <row r="281" spans="1:13" ht="27.75" hidden="1" customHeight="1">
      <c r="A281" s="134">
        <v>3</v>
      </c>
      <c r="B281" s="130">
        <v>2</v>
      </c>
      <c r="C281" s="131">
        <v>2</v>
      </c>
      <c r="D281" s="131">
        <v>1</v>
      </c>
      <c r="E281" s="131">
        <v>3</v>
      </c>
      <c r="F281" s="133">
        <v>1</v>
      </c>
      <c r="G281" s="132" t="s">
        <v>159</v>
      </c>
      <c r="H281" s="118">
        <v>247</v>
      </c>
      <c r="I281" s="138">
        <v>0</v>
      </c>
      <c r="J281" s="137">
        <v>0</v>
      </c>
      <c r="K281" s="138">
        <v>0</v>
      </c>
      <c r="L281" s="138">
        <v>0</v>
      </c>
      <c r="M281"/>
    </row>
    <row r="282" spans="1:13" ht="27" hidden="1" customHeight="1">
      <c r="A282" s="134">
        <v>3</v>
      </c>
      <c r="B282" s="130">
        <v>2</v>
      </c>
      <c r="C282" s="131">
        <v>2</v>
      </c>
      <c r="D282" s="131">
        <v>1</v>
      </c>
      <c r="E282" s="131">
        <v>3</v>
      </c>
      <c r="F282" s="133">
        <v>2</v>
      </c>
      <c r="G282" s="132" t="s">
        <v>178</v>
      </c>
      <c r="H282" s="118">
        <v>248</v>
      </c>
      <c r="I282" s="138">
        <v>0</v>
      </c>
      <c r="J282" s="137">
        <v>0</v>
      </c>
      <c r="K282" s="138">
        <v>0</v>
      </c>
      <c r="L282" s="138">
        <v>0</v>
      </c>
      <c r="M282"/>
    </row>
    <row r="283" spans="1:13" ht="25.5" hidden="1" customHeight="1">
      <c r="A283" s="134">
        <v>3</v>
      </c>
      <c r="B283" s="130">
        <v>2</v>
      </c>
      <c r="C283" s="131">
        <v>2</v>
      </c>
      <c r="D283" s="131">
        <v>2</v>
      </c>
      <c r="E283" s="131"/>
      <c r="F283" s="133"/>
      <c r="G283" s="132" t="s">
        <v>179</v>
      </c>
      <c r="H283" s="118">
        <v>249</v>
      </c>
      <c r="I283" s="119">
        <f>I284</f>
        <v>0</v>
      </c>
      <c r="J283" s="120">
        <f>J284</f>
        <v>0</v>
      </c>
      <c r="K283" s="119">
        <f>K284</f>
        <v>0</v>
      </c>
      <c r="L283" s="120">
        <f>L284</f>
        <v>0</v>
      </c>
      <c r="M283"/>
    </row>
    <row r="284" spans="1:13" ht="32.25" hidden="1" customHeight="1">
      <c r="A284" s="130">
        <v>3</v>
      </c>
      <c r="B284" s="131">
        <v>2</v>
      </c>
      <c r="C284" s="123">
        <v>2</v>
      </c>
      <c r="D284" s="123">
        <v>2</v>
      </c>
      <c r="E284" s="123">
        <v>1</v>
      </c>
      <c r="F284" s="126"/>
      <c r="G284" s="132" t="s">
        <v>179</v>
      </c>
      <c r="H284" s="118">
        <v>250</v>
      </c>
      <c r="I284" s="141">
        <f>SUM(I285:I286)</f>
        <v>0</v>
      </c>
      <c r="J284" s="163">
        <f>SUM(J285:J286)</f>
        <v>0</v>
      </c>
      <c r="K284" s="142">
        <f>SUM(K285:K286)</f>
        <v>0</v>
      </c>
      <c r="L284" s="142">
        <f>SUM(L285:L286)</f>
        <v>0</v>
      </c>
      <c r="M284"/>
    </row>
    <row r="285" spans="1:13" ht="25.5" hidden="1" customHeight="1">
      <c r="A285" s="130">
        <v>3</v>
      </c>
      <c r="B285" s="131">
        <v>2</v>
      </c>
      <c r="C285" s="131">
        <v>2</v>
      </c>
      <c r="D285" s="131">
        <v>2</v>
      </c>
      <c r="E285" s="131">
        <v>1</v>
      </c>
      <c r="F285" s="133">
        <v>1</v>
      </c>
      <c r="G285" s="132" t="s">
        <v>180</v>
      </c>
      <c r="H285" s="118">
        <v>251</v>
      </c>
      <c r="I285" s="138">
        <v>0</v>
      </c>
      <c r="J285" s="138">
        <v>0</v>
      </c>
      <c r="K285" s="138">
        <v>0</v>
      </c>
      <c r="L285" s="138">
        <v>0</v>
      </c>
      <c r="M285"/>
    </row>
    <row r="286" spans="1:13" ht="25.5" hidden="1" customHeight="1">
      <c r="A286" s="130">
        <v>3</v>
      </c>
      <c r="B286" s="131">
        <v>2</v>
      </c>
      <c r="C286" s="131">
        <v>2</v>
      </c>
      <c r="D286" s="131">
        <v>2</v>
      </c>
      <c r="E286" s="131">
        <v>1</v>
      </c>
      <c r="F286" s="133">
        <v>2</v>
      </c>
      <c r="G286" s="134" t="s">
        <v>181</v>
      </c>
      <c r="H286" s="118">
        <v>252</v>
      </c>
      <c r="I286" s="138">
        <v>0</v>
      </c>
      <c r="J286" s="138">
        <v>0</v>
      </c>
      <c r="K286" s="138">
        <v>0</v>
      </c>
      <c r="L286" s="138">
        <v>0</v>
      </c>
      <c r="M286"/>
    </row>
    <row r="287" spans="1:13" ht="25.5" hidden="1" customHeight="1">
      <c r="A287" s="130">
        <v>3</v>
      </c>
      <c r="B287" s="131">
        <v>2</v>
      </c>
      <c r="C287" s="131">
        <v>2</v>
      </c>
      <c r="D287" s="131">
        <v>3</v>
      </c>
      <c r="E287" s="131"/>
      <c r="F287" s="133"/>
      <c r="G287" s="132" t="s">
        <v>182</v>
      </c>
      <c r="H287" s="118">
        <v>253</v>
      </c>
      <c r="I287" s="119">
        <f>I288</f>
        <v>0</v>
      </c>
      <c r="J287" s="161">
        <f>J288</f>
        <v>0</v>
      </c>
      <c r="K287" s="120">
        <f>K288</f>
        <v>0</v>
      </c>
      <c r="L287" s="120">
        <f>L288</f>
        <v>0</v>
      </c>
      <c r="M287"/>
    </row>
    <row r="288" spans="1:13" ht="30" hidden="1" customHeight="1">
      <c r="A288" s="125">
        <v>3</v>
      </c>
      <c r="B288" s="131">
        <v>2</v>
      </c>
      <c r="C288" s="131">
        <v>2</v>
      </c>
      <c r="D288" s="131">
        <v>3</v>
      </c>
      <c r="E288" s="131">
        <v>1</v>
      </c>
      <c r="F288" s="133"/>
      <c r="G288" s="132" t="s">
        <v>182</v>
      </c>
      <c r="H288" s="118">
        <v>254</v>
      </c>
      <c r="I288" s="119">
        <f>I289+I290</f>
        <v>0</v>
      </c>
      <c r="J288" s="119">
        <f>J289+J290</f>
        <v>0</v>
      </c>
      <c r="K288" s="119">
        <f>K289+K290</f>
        <v>0</v>
      </c>
      <c r="L288" s="119">
        <f>L289+L290</f>
        <v>0</v>
      </c>
      <c r="M288"/>
    </row>
    <row r="289" spans="1:13" ht="31.5" hidden="1" customHeight="1">
      <c r="A289" s="125">
        <v>3</v>
      </c>
      <c r="B289" s="131">
        <v>2</v>
      </c>
      <c r="C289" s="131">
        <v>2</v>
      </c>
      <c r="D289" s="131">
        <v>3</v>
      </c>
      <c r="E289" s="131">
        <v>1</v>
      </c>
      <c r="F289" s="133">
        <v>1</v>
      </c>
      <c r="G289" s="132" t="s">
        <v>183</v>
      </c>
      <c r="H289" s="118">
        <v>255</v>
      </c>
      <c r="I289" s="138">
        <v>0</v>
      </c>
      <c r="J289" s="138">
        <v>0</v>
      </c>
      <c r="K289" s="138">
        <v>0</v>
      </c>
      <c r="L289" s="138">
        <v>0</v>
      </c>
      <c r="M289"/>
    </row>
    <row r="290" spans="1:13" ht="25.5" hidden="1" customHeight="1">
      <c r="A290" s="125">
        <v>3</v>
      </c>
      <c r="B290" s="131">
        <v>2</v>
      </c>
      <c r="C290" s="131">
        <v>2</v>
      </c>
      <c r="D290" s="131">
        <v>3</v>
      </c>
      <c r="E290" s="131">
        <v>1</v>
      </c>
      <c r="F290" s="133">
        <v>2</v>
      </c>
      <c r="G290" s="132" t="s">
        <v>184</v>
      </c>
      <c r="H290" s="118">
        <v>256</v>
      </c>
      <c r="I290" s="138">
        <v>0</v>
      </c>
      <c r="J290" s="138">
        <v>0</v>
      </c>
      <c r="K290" s="138">
        <v>0</v>
      </c>
      <c r="L290" s="138">
        <v>0</v>
      </c>
      <c r="M290"/>
    </row>
    <row r="291" spans="1:13" ht="27" hidden="1" customHeight="1">
      <c r="A291" s="130">
        <v>3</v>
      </c>
      <c r="B291" s="131">
        <v>2</v>
      </c>
      <c r="C291" s="131">
        <v>2</v>
      </c>
      <c r="D291" s="131">
        <v>4</v>
      </c>
      <c r="E291" s="131"/>
      <c r="F291" s="133"/>
      <c r="G291" s="132" t="s">
        <v>185</v>
      </c>
      <c r="H291" s="118">
        <v>257</v>
      </c>
      <c r="I291" s="119">
        <f>I292</f>
        <v>0</v>
      </c>
      <c r="J291" s="161">
        <f>J292</f>
        <v>0</v>
      </c>
      <c r="K291" s="120">
        <f>K292</f>
        <v>0</v>
      </c>
      <c r="L291" s="120">
        <f>L292</f>
        <v>0</v>
      </c>
      <c r="M291"/>
    </row>
    <row r="292" spans="1:13" hidden="1">
      <c r="A292" s="130">
        <v>3</v>
      </c>
      <c r="B292" s="131">
        <v>2</v>
      </c>
      <c r="C292" s="131">
        <v>2</v>
      </c>
      <c r="D292" s="131">
        <v>4</v>
      </c>
      <c r="E292" s="131">
        <v>1</v>
      </c>
      <c r="F292" s="133"/>
      <c r="G292" s="132" t="s">
        <v>185</v>
      </c>
      <c r="H292" s="118">
        <v>258</v>
      </c>
      <c r="I292" s="119">
        <f>SUM(I293:I294)</f>
        <v>0</v>
      </c>
      <c r="J292" s="161">
        <f>SUM(J293:J294)</f>
        <v>0</v>
      </c>
      <c r="K292" s="120">
        <f>SUM(K293:K294)</f>
        <v>0</v>
      </c>
      <c r="L292" s="120">
        <f>SUM(L293:L294)</f>
        <v>0</v>
      </c>
    </row>
    <row r="293" spans="1:13" ht="30.75" hidden="1" customHeight="1">
      <c r="A293" s="130">
        <v>3</v>
      </c>
      <c r="B293" s="131">
        <v>2</v>
      </c>
      <c r="C293" s="131">
        <v>2</v>
      </c>
      <c r="D293" s="131">
        <v>4</v>
      </c>
      <c r="E293" s="131">
        <v>1</v>
      </c>
      <c r="F293" s="133">
        <v>1</v>
      </c>
      <c r="G293" s="132" t="s">
        <v>186</v>
      </c>
      <c r="H293" s="118">
        <v>259</v>
      </c>
      <c r="I293" s="138">
        <v>0</v>
      </c>
      <c r="J293" s="138">
        <v>0</v>
      </c>
      <c r="K293" s="138">
        <v>0</v>
      </c>
      <c r="L293" s="138">
        <v>0</v>
      </c>
      <c r="M293"/>
    </row>
    <row r="294" spans="1:13" ht="27.75" hidden="1" customHeight="1">
      <c r="A294" s="125">
        <v>3</v>
      </c>
      <c r="B294" s="123">
        <v>2</v>
      </c>
      <c r="C294" s="123">
        <v>2</v>
      </c>
      <c r="D294" s="123">
        <v>4</v>
      </c>
      <c r="E294" s="123">
        <v>1</v>
      </c>
      <c r="F294" s="126">
        <v>2</v>
      </c>
      <c r="G294" s="134" t="s">
        <v>187</v>
      </c>
      <c r="H294" s="118">
        <v>260</v>
      </c>
      <c r="I294" s="138">
        <v>0</v>
      </c>
      <c r="J294" s="138">
        <v>0</v>
      </c>
      <c r="K294" s="138">
        <v>0</v>
      </c>
      <c r="L294" s="138">
        <v>0</v>
      </c>
      <c r="M294"/>
    </row>
    <row r="295" spans="1:13" ht="28.5" hidden="1" customHeight="1">
      <c r="A295" s="130">
        <v>3</v>
      </c>
      <c r="B295" s="131">
        <v>2</v>
      </c>
      <c r="C295" s="131">
        <v>2</v>
      </c>
      <c r="D295" s="131">
        <v>5</v>
      </c>
      <c r="E295" s="131"/>
      <c r="F295" s="133"/>
      <c r="G295" s="132" t="s">
        <v>188</v>
      </c>
      <c r="H295" s="118">
        <v>261</v>
      </c>
      <c r="I295" s="119">
        <f t="shared" ref="I295:L296" si="28">I296</f>
        <v>0</v>
      </c>
      <c r="J295" s="161">
        <f t="shared" si="28"/>
        <v>0</v>
      </c>
      <c r="K295" s="120">
        <f t="shared" si="28"/>
        <v>0</v>
      </c>
      <c r="L295" s="120">
        <f t="shared" si="28"/>
        <v>0</v>
      </c>
      <c r="M295"/>
    </row>
    <row r="296" spans="1:13" ht="26.25" hidden="1" customHeight="1">
      <c r="A296" s="130">
        <v>3</v>
      </c>
      <c r="B296" s="131">
        <v>2</v>
      </c>
      <c r="C296" s="131">
        <v>2</v>
      </c>
      <c r="D296" s="131">
        <v>5</v>
      </c>
      <c r="E296" s="131">
        <v>1</v>
      </c>
      <c r="F296" s="133"/>
      <c r="G296" s="132" t="s">
        <v>188</v>
      </c>
      <c r="H296" s="118">
        <v>262</v>
      </c>
      <c r="I296" s="119">
        <f t="shared" si="28"/>
        <v>0</v>
      </c>
      <c r="J296" s="161">
        <f t="shared" si="28"/>
        <v>0</v>
      </c>
      <c r="K296" s="120">
        <f t="shared" si="28"/>
        <v>0</v>
      </c>
      <c r="L296" s="120">
        <f t="shared" si="28"/>
        <v>0</v>
      </c>
      <c r="M296"/>
    </row>
    <row r="297" spans="1:13" ht="26.25" hidden="1" customHeight="1">
      <c r="A297" s="130">
        <v>3</v>
      </c>
      <c r="B297" s="131">
        <v>2</v>
      </c>
      <c r="C297" s="131">
        <v>2</v>
      </c>
      <c r="D297" s="131">
        <v>5</v>
      </c>
      <c r="E297" s="131">
        <v>1</v>
      </c>
      <c r="F297" s="133">
        <v>1</v>
      </c>
      <c r="G297" s="132" t="s">
        <v>188</v>
      </c>
      <c r="H297" s="118">
        <v>263</v>
      </c>
      <c r="I297" s="138">
        <v>0</v>
      </c>
      <c r="J297" s="138">
        <v>0</v>
      </c>
      <c r="K297" s="138">
        <v>0</v>
      </c>
      <c r="L297" s="138">
        <v>0</v>
      </c>
      <c r="M297"/>
    </row>
    <row r="298" spans="1:13" ht="26.25" hidden="1" customHeight="1">
      <c r="A298" s="130">
        <v>3</v>
      </c>
      <c r="B298" s="131">
        <v>2</v>
      </c>
      <c r="C298" s="131">
        <v>2</v>
      </c>
      <c r="D298" s="131">
        <v>6</v>
      </c>
      <c r="E298" s="131"/>
      <c r="F298" s="133"/>
      <c r="G298" s="132" t="s">
        <v>171</v>
      </c>
      <c r="H298" s="118">
        <v>264</v>
      </c>
      <c r="I298" s="119">
        <f t="shared" ref="I298:L299" si="29">I299</f>
        <v>0</v>
      </c>
      <c r="J298" s="194">
        <f t="shared" si="29"/>
        <v>0</v>
      </c>
      <c r="K298" s="120">
        <f t="shared" si="29"/>
        <v>0</v>
      </c>
      <c r="L298" s="120">
        <f t="shared" si="29"/>
        <v>0</v>
      </c>
      <c r="M298"/>
    </row>
    <row r="299" spans="1:13" ht="30" hidden="1" customHeight="1">
      <c r="A299" s="130">
        <v>3</v>
      </c>
      <c r="B299" s="131">
        <v>2</v>
      </c>
      <c r="C299" s="131">
        <v>2</v>
      </c>
      <c r="D299" s="131">
        <v>6</v>
      </c>
      <c r="E299" s="131">
        <v>1</v>
      </c>
      <c r="F299" s="133"/>
      <c r="G299" s="132" t="s">
        <v>171</v>
      </c>
      <c r="H299" s="118">
        <v>265</v>
      </c>
      <c r="I299" s="119">
        <f t="shared" si="29"/>
        <v>0</v>
      </c>
      <c r="J299" s="194">
        <f t="shared" si="29"/>
        <v>0</v>
      </c>
      <c r="K299" s="120">
        <f t="shared" si="29"/>
        <v>0</v>
      </c>
      <c r="L299" s="120">
        <f t="shared" si="29"/>
        <v>0</v>
      </c>
      <c r="M299"/>
    </row>
    <row r="300" spans="1:13" ht="24.75" hidden="1" customHeight="1">
      <c r="A300" s="130">
        <v>3</v>
      </c>
      <c r="B300" s="153">
        <v>2</v>
      </c>
      <c r="C300" s="153">
        <v>2</v>
      </c>
      <c r="D300" s="131">
        <v>6</v>
      </c>
      <c r="E300" s="153">
        <v>1</v>
      </c>
      <c r="F300" s="154">
        <v>1</v>
      </c>
      <c r="G300" s="155" t="s">
        <v>171</v>
      </c>
      <c r="H300" s="118">
        <v>266</v>
      </c>
      <c r="I300" s="138">
        <v>0</v>
      </c>
      <c r="J300" s="138">
        <v>0</v>
      </c>
      <c r="K300" s="138">
        <v>0</v>
      </c>
      <c r="L300" s="138">
        <v>0</v>
      </c>
      <c r="M300"/>
    </row>
    <row r="301" spans="1:13" ht="29.25" hidden="1" customHeight="1">
      <c r="A301" s="134">
        <v>3</v>
      </c>
      <c r="B301" s="130">
        <v>2</v>
      </c>
      <c r="C301" s="131">
        <v>2</v>
      </c>
      <c r="D301" s="131">
        <v>7</v>
      </c>
      <c r="E301" s="131"/>
      <c r="F301" s="133"/>
      <c r="G301" s="132" t="s">
        <v>172</v>
      </c>
      <c r="H301" s="118">
        <v>267</v>
      </c>
      <c r="I301" s="119">
        <f>I302</f>
        <v>0</v>
      </c>
      <c r="J301" s="194">
        <f>J302</f>
        <v>0</v>
      </c>
      <c r="K301" s="120">
        <f>K302</f>
        <v>0</v>
      </c>
      <c r="L301" s="120">
        <f>L302</f>
        <v>0</v>
      </c>
      <c r="M301"/>
    </row>
    <row r="302" spans="1:13" ht="26.25" hidden="1" customHeight="1">
      <c r="A302" s="134">
        <v>3</v>
      </c>
      <c r="B302" s="130">
        <v>2</v>
      </c>
      <c r="C302" s="131">
        <v>2</v>
      </c>
      <c r="D302" s="131">
        <v>7</v>
      </c>
      <c r="E302" s="131">
        <v>1</v>
      </c>
      <c r="F302" s="133"/>
      <c r="G302" s="132" t="s">
        <v>172</v>
      </c>
      <c r="H302" s="118">
        <v>268</v>
      </c>
      <c r="I302" s="119">
        <f>I303+I304</f>
        <v>0</v>
      </c>
      <c r="J302" s="119">
        <f>J303+J304</f>
        <v>0</v>
      </c>
      <c r="K302" s="119">
        <f>K303+K304</f>
        <v>0</v>
      </c>
      <c r="L302" s="119">
        <f>L303+L304</f>
        <v>0</v>
      </c>
      <c r="M302"/>
    </row>
    <row r="303" spans="1:13" ht="27.75" hidden="1" customHeight="1">
      <c r="A303" s="134">
        <v>3</v>
      </c>
      <c r="B303" s="130">
        <v>2</v>
      </c>
      <c r="C303" s="130">
        <v>2</v>
      </c>
      <c r="D303" s="131">
        <v>7</v>
      </c>
      <c r="E303" s="131">
        <v>1</v>
      </c>
      <c r="F303" s="133">
        <v>1</v>
      </c>
      <c r="G303" s="132" t="s">
        <v>173</v>
      </c>
      <c r="H303" s="118">
        <v>269</v>
      </c>
      <c r="I303" s="138">
        <v>0</v>
      </c>
      <c r="J303" s="138">
        <v>0</v>
      </c>
      <c r="K303" s="138">
        <v>0</v>
      </c>
      <c r="L303" s="138">
        <v>0</v>
      </c>
      <c r="M303"/>
    </row>
    <row r="304" spans="1:13" ht="25.5" hidden="1" customHeight="1">
      <c r="A304" s="134">
        <v>3</v>
      </c>
      <c r="B304" s="130">
        <v>2</v>
      </c>
      <c r="C304" s="130">
        <v>2</v>
      </c>
      <c r="D304" s="131">
        <v>7</v>
      </c>
      <c r="E304" s="131">
        <v>1</v>
      </c>
      <c r="F304" s="133">
        <v>2</v>
      </c>
      <c r="G304" s="132" t="s">
        <v>174</v>
      </c>
      <c r="H304" s="118">
        <v>270</v>
      </c>
      <c r="I304" s="138">
        <v>0</v>
      </c>
      <c r="J304" s="138">
        <v>0</v>
      </c>
      <c r="K304" s="138">
        <v>0</v>
      </c>
      <c r="L304" s="138">
        <v>0</v>
      </c>
      <c r="M304"/>
    </row>
    <row r="305" spans="1:13" ht="30" hidden="1" customHeight="1">
      <c r="A305" s="139">
        <v>3</v>
      </c>
      <c r="B305" s="139">
        <v>3</v>
      </c>
      <c r="C305" s="114"/>
      <c r="D305" s="115"/>
      <c r="E305" s="115"/>
      <c r="F305" s="117"/>
      <c r="G305" s="116" t="s">
        <v>189</v>
      </c>
      <c r="H305" s="118">
        <v>271</v>
      </c>
      <c r="I305" s="119">
        <f>SUM(I306+I338)</f>
        <v>0</v>
      </c>
      <c r="J305" s="194">
        <f>SUM(J306+J338)</f>
        <v>0</v>
      </c>
      <c r="K305" s="120">
        <f>SUM(K306+K338)</f>
        <v>0</v>
      </c>
      <c r="L305" s="120">
        <f>SUM(L306+L338)</f>
        <v>0</v>
      </c>
      <c r="M305"/>
    </row>
    <row r="306" spans="1:13" ht="40.5" hidden="1" customHeight="1">
      <c r="A306" s="134">
        <v>3</v>
      </c>
      <c r="B306" s="134">
        <v>3</v>
      </c>
      <c r="C306" s="130">
        <v>1</v>
      </c>
      <c r="D306" s="131"/>
      <c r="E306" s="131"/>
      <c r="F306" s="133"/>
      <c r="G306" s="132" t="s">
        <v>190</v>
      </c>
      <c r="H306" s="118">
        <v>272</v>
      </c>
      <c r="I306" s="119">
        <f>SUM(I307+I316+I320+I324+I328+I331+I334)</f>
        <v>0</v>
      </c>
      <c r="J306" s="194">
        <f>SUM(J307+J316+J320+J324+J328+J331+J334)</f>
        <v>0</v>
      </c>
      <c r="K306" s="120">
        <f>SUM(K307+K316+K320+K324+K328+K331+K334)</f>
        <v>0</v>
      </c>
      <c r="L306" s="120">
        <f>SUM(L307+L316+L320+L324+L328+L331+L334)</f>
        <v>0</v>
      </c>
      <c r="M306"/>
    </row>
    <row r="307" spans="1:13" ht="29.25" hidden="1" customHeight="1">
      <c r="A307" s="134">
        <v>3</v>
      </c>
      <c r="B307" s="134">
        <v>3</v>
      </c>
      <c r="C307" s="130">
        <v>1</v>
      </c>
      <c r="D307" s="131">
        <v>1</v>
      </c>
      <c r="E307" s="131"/>
      <c r="F307" s="133"/>
      <c r="G307" s="132" t="s">
        <v>176</v>
      </c>
      <c r="H307" s="118">
        <v>273</v>
      </c>
      <c r="I307" s="119">
        <f>SUM(I308+I310+I313)</f>
        <v>0</v>
      </c>
      <c r="J307" s="119">
        <f>SUM(J308+J310+J313)</f>
        <v>0</v>
      </c>
      <c r="K307" s="119">
        <f>SUM(K308+K310+K313)</f>
        <v>0</v>
      </c>
      <c r="L307" s="119">
        <f>SUM(L308+L310+L313)</f>
        <v>0</v>
      </c>
      <c r="M307"/>
    </row>
    <row r="308" spans="1:13" ht="27" hidden="1" customHeight="1">
      <c r="A308" s="134">
        <v>3</v>
      </c>
      <c r="B308" s="134">
        <v>3</v>
      </c>
      <c r="C308" s="130">
        <v>1</v>
      </c>
      <c r="D308" s="131">
        <v>1</v>
      </c>
      <c r="E308" s="131">
        <v>1</v>
      </c>
      <c r="F308" s="133"/>
      <c r="G308" s="132" t="s">
        <v>154</v>
      </c>
      <c r="H308" s="118">
        <v>274</v>
      </c>
      <c r="I308" s="119">
        <f>SUM(I309:I309)</f>
        <v>0</v>
      </c>
      <c r="J308" s="194">
        <f>SUM(J309:J309)</f>
        <v>0</v>
      </c>
      <c r="K308" s="120">
        <f>SUM(K309:K309)</f>
        <v>0</v>
      </c>
      <c r="L308" s="120">
        <f>SUM(L309:L309)</f>
        <v>0</v>
      </c>
      <c r="M308"/>
    </row>
    <row r="309" spans="1:13" ht="28.5" hidden="1" customHeight="1">
      <c r="A309" s="134">
        <v>3</v>
      </c>
      <c r="B309" s="134">
        <v>3</v>
      </c>
      <c r="C309" s="130">
        <v>1</v>
      </c>
      <c r="D309" s="131">
        <v>1</v>
      </c>
      <c r="E309" s="131">
        <v>1</v>
      </c>
      <c r="F309" s="133">
        <v>1</v>
      </c>
      <c r="G309" s="132" t="s">
        <v>154</v>
      </c>
      <c r="H309" s="118">
        <v>275</v>
      </c>
      <c r="I309" s="138">
        <v>0</v>
      </c>
      <c r="J309" s="138">
        <v>0</v>
      </c>
      <c r="K309" s="138">
        <v>0</v>
      </c>
      <c r="L309" s="138">
        <v>0</v>
      </c>
      <c r="M309"/>
    </row>
    <row r="310" spans="1:13" ht="31.5" hidden="1" customHeight="1">
      <c r="A310" s="134">
        <v>3</v>
      </c>
      <c r="B310" s="134">
        <v>3</v>
      </c>
      <c r="C310" s="130">
        <v>1</v>
      </c>
      <c r="D310" s="131">
        <v>1</v>
      </c>
      <c r="E310" s="131">
        <v>2</v>
      </c>
      <c r="F310" s="133"/>
      <c r="G310" s="132" t="s">
        <v>177</v>
      </c>
      <c r="H310" s="118">
        <v>276</v>
      </c>
      <c r="I310" s="119">
        <f>SUM(I311:I312)</f>
        <v>0</v>
      </c>
      <c r="J310" s="119">
        <f>SUM(J311:J312)</f>
        <v>0</v>
      </c>
      <c r="K310" s="119">
        <f>SUM(K311:K312)</f>
        <v>0</v>
      </c>
      <c r="L310" s="119">
        <f>SUM(L311:L312)</f>
        <v>0</v>
      </c>
      <c r="M310"/>
    </row>
    <row r="311" spans="1:13" ht="25.5" hidden="1" customHeight="1">
      <c r="A311" s="134">
        <v>3</v>
      </c>
      <c r="B311" s="134">
        <v>3</v>
      </c>
      <c r="C311" s="130">
        <v>1</v>
      </c>
      <c r="D311" s="131">
        <v>1</v>
      </c>
      <c r="E311" s="131">
        <v>2</v>
      </c>
      <c r="F311" s="133">
        <v>1</v>
      </c>
      <c r="G311" s="132" t="s">
        <v>156</v>
      </c>
      <c r="H311" s="118">
        <v>277</v>
      </c>
      <c r="I311" s="138">
        <v>0</v>
      </c>
      <c r="J311" s="138">
        <v>0</v>
      </c>
      <c r="K311" s="138">
        <v>0</v>
      </c>
      <c r="L311" s="138">
        <v>0</v>
      </c>
      <c r="M311"/>
    </row>
    <row r="312" spans="1:13" ht="29.25" hidden="1" customHeight="1">
      <c r="A312" s="134">
        <v>3</v>
      </c>
      <c r="B312" s="134">
        <v>3</v>
      </c>
      <c r="C312" s="130">
        <v>1</v>
      </c>
      <c r="D312" s="131">
        <v>1</v>
      </c>
      <c r="E312" s="131">
        <v>2</v>
      </c>
      <c r="F312" s="133">
        <v>2</v>
      </c>
      <c r="G312" s="132" t="s">
        <v>157</v>
      </c>
      <c r="H312" s="118">
        <v>278</v>
      </c>
      <c r="I312" s="138">
        <v>0</v>
      </c>
      <c r="J312" s="138">
        <v>0</v>
      </c>
      <c r="K312" s="138">
        <v>0</v>
      </c>
      <c r="L312" s="138">
        <v>0</v>
      </c>
      <c r="M312"/>
    </row>
    <row r="313" spans="1:13" ht="28.5" hidden="1" customHeight="1">
      <c r="A313" s="134">
        <v>3</v>
      </c>
      <c r="B313" s="134">
        <v>3</v>
      </c>
      <c r="C313" s="130">
        <v>1</v>
      </c>
      <c r="D313" s="131">
        <v>1</v>
      </c>
      <c r="E313" s="131">
        <v>3</v>
      </c>
      <c r="F313" s="133"/>
      <c r="G313" s="132" t="s">
        <v>158</v>
      </c>
      <c r="H313" s="118">
        <v>279</v>
      </c>
      <c r="I313" s="119">
        <f>SUM(I314:I315)</f>
        <v>0</v>
      </c>
      <c r="J313" s="119">
        <f>SUM(J314:J315)</f>
        <v>0</v>
      </c>
      <c r="K313" s="119">
        <f>SUM(K314:K315)</f>
        <v>0</v>
      </c>
      <c r="L313" s="119">
        <f>SUM(L314:L315)</f>
        <v>0</v>
      </c>
      <c r="M313"/>
    </row>
    <row r="314" spans="1:13" ht="24.75" hidden="1" customHeight="1">
      <c r="A314" s="134">
        <v>3</v>
      </c>
      <c r="B314" s="134">
        <v>3</v>
      </c>
      <c r="C314" s="130">
        <v>1</v>
      </c>
      <c r="D314" s="131">
        <v>1</v>
      </c>
      <c r="E314" s="131">
        <v>3</v>
      </c>
      <c r="F314" s="133">
        <v>1</v>
      </c>
      <c r="G314" s="132" t="s">
        <v>159</v>
      </c>
      <c r="H314" s="118">
        <v>280</v>
      </c>
      <c r="I314" s="138">
        <v>0</v>
      </c>
      <c r="J314" s="138">
        <v>0</v>
      </c>
      <c r="K314" s="138">
        <v>0</v>
      </c>
      <c r="L314" s="138">
        <v>0</v>
      </c>
      <c r="M314"/>
    </row>
    <row r="315" spans="1:13" ht="22.5" hidden="1" customHeight="1">
      <c r="A315" s="134">
        <v>3</v>
      </c>
      <c r="B315" s="134">
        <v>3</v>
      </c>
      <c r="C315" s="130">
        <v>1</v>
      </c>
      <c r="D315" s="131">
        <v>1</v>
      </c>
      <c r="E315" s="131">
        <v>3</v>
      </c>
      <c r="F315" s="133">
        <v>2</v>
      </c>
      <c r="G315" s="132" t="s">
        <v>178</v>
      </c>
      <c r="H315" s="118">
        <v>281</v>
      </c>
      <c r="I315" s="138">
        <v>0</v>
      </c>
      <c r="J315" s="138">
        <v>0</v>
      </c>
      <c r="K315" s="138">
        <v>0</v>
      </c>
      <c r="L315" s="138">
        <v>0</v>
      </c>
      <c r="M315"/>
    </row>
    <row r="316" spans="1:13" hidden="1">
      <c r="A316" s="151">
        <v>3</v>
      </c>
      <c r="B316" s="125">
        <v>3</v>
      </c>
      <c r="C316" s="130">
        <v>1</v>
      </c>
      <c r="D316" s="131">
        <v>2</v>
      </c>
      <c r="E316" s="131"/>
      <c r="F316" s="133"/>
      <c r="G316" s="132" t="s">
        <v>191</v>
      </c>
      <c r="H316" s="118">
        <v>282</v>
      </c>
      <c r="I316" s="119">
        <f>I317</f>
        <v>0</v>
      </c>
      <c r="J316" s="194">
        <f>J317</f>
        <v>0</v>
      </c>
      <c r="K316" s="120">
        <f>K317</f>
        <v>0</v>
      </c>
      <c r="L316" s="120">
        <f>L317</f>
        <v>0</v>
      </c>
    </row>
    <row r="317" spans="1:13" ht="26.25" hidden="1" customHeight="1">
      <c r="A317" s="151">
        <v>3</v>
      </c>
      <c r="B317" s="151">
        <v>3</v>
      </c>
      <c r="C317" s="125">
        <v>1</v>
      </c>
      <c r="D317" s="123">
        <v>2</v>
      </c>
      <c r="E317" s="123">
        <v>1</v>
      </c>
      <c r="F317" s="126"/>
      <c r="G317" s="132" t="s">
        <v>191</v>
      </c>
      <c r="H317" s="118">
        <v>283</v>
      </c>
      <c r="I317" s="141">
        <f>SUM(I318:I319)</f>
        <v>0</v>
      </c>
      <c r="J317" s="195">
        <f>SUM(J318:J319)</f>
        <v>0</v>
      </c>
      <c r="K317" s="142">
        <f>SUM(K318:K319)</f>
        <v>0</v>
      </c>
      <c r="L317" s="142">
        <f>SUM(L318:L319)</f>
        <v>0</v>
      </c>
      <c r="M317"/>
    </row>
    <row r="318" spans="1:13" ht="25.5" hidden="1" customHeight="1">
      <c r="A318" s="134">
        <v>3</v>
      </c>
      <c r="B318" s="134">
        <v>3</v>
      </c>
      <c r="C318" s="130">
        <v>1</v>
      </c>
      <c r="D318" s="131">
        <v>2</v>
      </c>
      <c r="E318" s="131">
        <v>1</v>
      </c>
      <c r="F318" s="133">
        <v>1</v>
      </c>
      <c r="G318" s="132" t="s">
        <v>192</v>
      </c>
      <c r="H318" s="118">
        <v>284</v>
      </c>
      <c r="I318" s="138">
        <v>0</v>
      </c>
      <c r="J318" s="138">
        <v>0</v>
      </c>
      <c r="K318" s="138">
        <v>0</v>
      </c>
      <c r="L318" s="138">
        <v>0</v>
      </c>
      <c r="M318"/>
    </row>
    <row r="319" spans="1:13" ht="24" hidden="1" customHeight="1">
      <c r="A319" s="143">
        <v>3</v>
      </c>
      <c r="B319" s="178">
        <v>3</v>
      </c>
      <c r="C319" s="152">
        <v>1</v>
      </c>
      <c r="D319" s="153">
        <v>2</v>
      </c>
      <c r="E319" s="153">
        <v>1</v>
      </c>
      <c r="F319" s="154">
        <v>2</v>
      </c>
      <c r="G319" s="155" t="s">
        <v>193</v>
      </c>
      <c r="H319" s="118">
        <v>285</v>
      </c>
      <c r="I319" s="138">
        <v>0</v>
      </c>
      <c r="J319" s="138">
        <v>0</v>
      </c>
      <c r="K319" s="138">
        <v>0</v>
      </c>
      <c r="L319" s="138">
        <v>0</v>
      </c>
      <c r="M319"/>
    </row>
    <row r="320" spans="1:13" ht="27.75" hidden="1" customHeight="1">
      <c r="A320" s="130">
        <v>3</v>
      </c>
      <c r="B320" s="132">
        <v>3</v>
      </c>
      <c r="C320" s="130">
        <v>1</v>
      </c>
      <c r="D320" s="131">
        <v>3</v>
      </c>
      <c r="E320" s="131"/>
      <c r="F320" s="133"/>
      <c r="G320" s="132" t="s">
        <v>194</v>
      </c>
      <c r="H320" s="118">
        <v>286</v>
      </c>
      <c r="I320" s="119">
        <f>I321</f>
        <v>0</v>
      </c>
      <c r="J320" s="194">
        <f>J321</f>
        <v>0</v>
      </c>
      <c r="K320" s="120">
        <f>K321</f>
        <v>0</v>
      </c>
      <c r="L320" s="120">
        <f>L321</f>
        <v>0</v>
      </c>
      <c r="M320"/>
    </row>
    <row r="321" spans="1:13" ht="24" hidden="1" customHeight="1">
      <c r="A321" s="130">
        <v>3</v>
      </c>
      <c r="B321" s="155">
        <v>3</v>
      </c>
      <c r="C321" s="152">
        <v>1</v>
      </c>
      <c r="D321" s="153">
        <v>3</v>
      </c>
      <c r="E321" s="153">
        <v>1</v>
      </c>
      <c r="F321" s="154"/>
      <c r="G321" s="132" t="s">
        <v>194</v>
      </c>
      <c r="H321" s="118">
        <v>287</v>
      </c>
      <c r="I321" s="120">
        <f>I322+I323</f>
        <v>0</v>
      </c>
      <c r="J321" s="120">
        <f>J322+J323</f>
        <v>0</v>
      </c>
      <c r="K321" s="120">
        <f>K322+K323</f>
        <v>0</v>
      </c>
      <c r="L321" s="120">
        <f>L322+L323</f>
        <v>0</v>
      </c>
      <c r="M321"/>
    </row>
    <row r="322" spans="1:13" ht="27" hidden="1" customHeight="1">
      <c r="A322" s="130">
        <v>3</v>
      </c>
      <c r="B322" s="132">
        <v>3</v>
      </c>
      <c r="C322" s="130">
        <v>1</v>
      </c>
      <c r="D322" s="131">
        <v>3</v>
      </c>
      <c r="E322" s="131">
        <v>1</v>
      </c>
      <c r="F322" s="133">
        <v>1</v>
      </c>
      <c r="G322" s="132" t="s">
        <v>195</v>
      </c>
      <c r="H322" s="118">
        <v>288</v>
      </c>
      <c r="I322" s="183">
        <v>0</v>
      </c>
      <c r="J322" s="183">
        <v>0</v>
      </c>
      <c r="K322" s="183">
        <v>0</v>
      </c>
      <c r="L322" s="182">
        <v>0</v>
      </c>
      <c r="M322"/>
    </row>
    <row r="323" spans="1:13" ht="26.25" hidden="1" customHeight="1">
      <c r="A323" s="130">
        <v>3</v>
      </c>
      <c r="B323" s="132">
        <v>3</v>
      </c>
      <c r="C323" s="130">
        <v>1</v>
      </c>
      <c r="D323" s="131">
        <v>3</v>
      </c>
      <c r="E323" s="131">
        <v>1</v>
      </c>
      <c r="F323" s="133">
        <v>2</v>
      </c>
      <c r="G323" s="132" t="s">
        <v>196</v>
      </c>
      <c r="H323" s="118">
        <v>289</v>
      </c>
      <c r="I323" s="138">
        <v>0</v>
      </c>
      <c r="J323" s="138">
        <v>0</v>
      </c>
      <c r="K323" s="138">
        <v>0</v>
      </c>
      <c r="L323" s="138">
        <v>0</v>
      </c>
      <c r="M323"/>
    </row>
    <row r="324" spans="1:13" hidden="1">
      <c r="A324" s="130">
        <v>3</v>
      </c>
      <c r="B324" s="132">
        <v>3</v>
      </c>
      <c r="C324" s="130">
        <v>1</v>
      </c>
      <c r="D324" s="131">
        <v>4</v>
      </c>
      <c r="E324" s="131"/>
      <c r="F324" s="133"/>
      <c r="G324" s="132" t="s">
        <v>197</v>
      </c>
      <c r="H324" s="118">
        <v>290</v>
      </c>
      <c r="I324" s="119">
        <f>I325</f>
        <v>0</v>
      </c>
      <c r="J324" s="194">
        <f>J325</f>
        <v>0</v>
      </c>
      <c r="K324" s="120">
        <f>K325</f>
        <v>0</v>
      </c>
      <c r="L324" s="120">
        <f>L325</f>
        <v>0</v>
      </c>
    </row>
    <row r="325" spans="1:13" ht="31.5" hidden="1" customHeight="1">
      <c r="A325" s="134">
        <v>3</v>
      </c>
      <c r="B325" s="130">
        <v>3</v>
      </c>
      <c r="C325" s="131">
        <v>1</v>
      </c>
      <c r="D325" s="131">
        <v>4</v>
      </c>
      <c r="E325" s="131">
        <v>1</v>
      </c>
      <c r="F325" s="133"/>
      <c r="G325" s="132" t="s">
        <v>197</v>
      </c>
      <c r="H325" s="118">
        <v>291</v>
      </c>
      <c r="I325" s="119">
        <f>SUM(I326:I327)</f>
        <v>0</v>
      </c>
      <c r="J325" s="119">
        <f>SUM(J326:J327)</f>
        <v>0</v>
      </c>
      <c r="K325" s="119">
        <f>SUM(K326:K327)</f>
        <v>0</v>
      </c>
      <c r="L325" s="119">
        <f>SUM(L326:L327)</f>
        <v>0</v>
      </c>
      <c r="M325"/>
    </row>
    <row r="326" spans="1:13" hidden="1">
      <c r="A326" s="134">
        <v>3</v>
      </c>
      <c r="B326" s="130">
        <v>3</v>
      </c>
      <c r="C326" s="131">
        <v>1</v>
      </c>
      <c r="D326" s="131">
        <v>4</v>
      </c>
      <c r="E326" s="131">
        <v>1</v>
      </c>
      <c r="F326" s="133">
        <v>1</v>
      </c>
      <c r="G326" s="132" t="s">
        <v>198</v>
      </c>
      <c r="H326" s="118">
        <v>292</v>
      </c>
      <c r="I326" s="137">
        <v>0</v>
      </c>
      <c r="J326" s="138">
        <v>0</v>
      </c>
      <c r="K326" s="138">
        <v>0</v>
      </c>
      <c r="L326" s="137">
        <v>0</v>
      </c>
    </row>
    <row r="327" spans="1:13" ht="30.75" hidden="1" customHeight="1">
      <c r="A327" s="130">
        <v>3</v>
      </c>
      <c r="B327" s="131">
        <v>3</v>
      </c>
      <c r="C327" s="131">
        <v>1</v>
      </c>
      <c r="D327" s="131">
        <v>4</v>
      </c>
      <c r="E327" s="131">
        <v>1</v>
      </c>
      <c r="F327" s="133">
        <v>2</v>
      </c>
      <c r="G327" s="132" t="s">
        <v>199</v>
      </c>
      <c r="H327" s="118">
        <v>293</v>
      </c>
      <c r="I327" s="138">
        <v>0</v>
      </c>
      <c r="J327" s="183">
        <v>0</v>
      </c>
      <c r="K327" s="183">
        <v>0</v>
      </c>
      <c r="L327" s="182">
        <v>0</v>
      </c>
      <c r="M327"/>
    </row>
    <row r="328" spans="1:13" ht="26.25" hidden="1" customHeight="1">
      <c r="A328" s="130">
        <v>3</v>
      </c>
      <c r="B328" s="131">
        <v>3</v>
      </c>
      <c r="C328" s="131">
        <v>1</v>
      </c>
      <c r="D328" s="131">
        <v>5</v>
      </c>
      <c r="E328" s="131"/>
      <c r="F328" s="133"/>
      <c r="G328" s="132" t="s">
        <v>200</v>
      </c>
      <c r="H328" s="118">
        <v>294</v>
      </c>
      <c r="I328" s="142">
        <f t="shared" ref="I328:L329" si="30">I329</f>
        <v>0</v>
      </c>
      <c r="J328" s="194">
        <f t="shared" si="30"/>
        <v>0</v>
      </c>
      <c r="K328" s="120">
        <f t="shared" si="30"/>
        <v>0</v>
      </c>
      <c r="L328" s="120">
        <f t="shared" si="30"/>
        <v>0</v>
      </c>
      <c r="M328"/>
    </row>
    <row r="329" spans="1:13" ht="30" hidden="1" customHeight="1">
      <c r="A329" s="125">
        <v>3</v>
      </c>
      <c r="B329" s="153">
        <v>3</v>
      </c>
      <c r="C329" s="153">
        <v>1</v>
      </c>
      <c r="D329" s="153">
        <v>5</v>
      </c>
      <c r="E329" s="153">
        <v>1</v>
      </c>
      <c r="F329" s="154"/>
      <c r="G329" s="132" t="s">
        <v>200</v>
      </c>
      <c r="H329" s="118">
        <v>295</v>
      </c>
      <c r="I329" s="120">
        <f t="shared" si="30"/>
        <v>0</v>
      </c>
      <c r="J329" s="195">
        <f t="shared" si="30"/>
        <v>0</v>
      </c>
      <c r="K329" s="142">
        <f t="shared" si="30"/>
        <v>0</v>
      </c>
      <c r="L329" s="142">
        <f t="shared" si="30"/>
        <v>0</v>
      </c>
      <c r="M329"/>
    </row>
    <row r="330" spans="1:13" ht="30" hidden="1" customHeight="1">
      <c r="A330" s="130">
        <v>3</v>
      </c>
      <c r="B330" s="131">
        <v>3</v>
      </c>
      <c r="C330" s="131">
        <v>1</v>
      </c>
      <c r="D330" s="131">
        <v>5</v>
      </c>
      <c r="E330" s="131">
        <v>1</v>
      </c>
      <c r="F330" s="133">
        <v>1</v>
      </c>
      <c r="G330" s="132" t="s">
        <v>201</v>
      </c>
      <c r="H330" s="118">
        <v>296</v>
      </c>
      <c r="I330" s="138">
        <v>0</v>
      </c>
      <c r="J330" s="183">
        <v>0</v>
      </c>
      <c r="K330" s="183">
        <v>0</v>
      </c>
      <c r="L330" s="182">
        <v>0</v>
      </c>
      <c r="M330"/>
    </row>
    <row r="331" spans="1:13" ht="30" hidden="1" customHeight="1">
      <c r="A331" s="130">
        <v>3</v>
      </c>
      <c r="B331" s="131">
        <v>3</v>
      </c>
      <c r="C331" s="131">
        <v>1</v>
      </c>
      <c r="D331" s="131">
        <v>6</v>
      </c>
      <c r="E331" s="131"/>
      <c r="F331" s="133"/>
      <c r="G331" s="132" t="s">
        <v>171</v>
      </c>
      <c r="H331" s="118">
        <v>297</v>
      </c>
      <c r="I331" s="120">
        <f t="shared" ref="I331:L332" si="31">I332</f>
        <v>0</v>
      </c>
      <c r="J331" s="194">
        <f t="shared" si="31"/>
        <v>0</v>
      </c>
      <c r="K331" s="120">
        <f t="shared" si="31"/>
        <v>0</v>
      </c>
      <c r="L331" s="120">
        <f t="shared" si="31"/>
        <v>0</v>
      </c>
      <c r="M331"/>
    </row>
    <row r="332" spans="1:13" ht="30" hidden="1" customHeight="1">
      <c r="A332" s="130">
        <v>3</v>
      </c>
      <c r="B332" s="131">
        <v>3</v>
      </c>
      <c r="C332" s="131">
        <v>1</v>
      </c>
      <c r="D332" s="131">
        <v>6</v>
      </c>
      <c r="E332" s="131">
        <v>1</v>
      </c>
      <c r="F332" s="133"/>
      <c r="G332" s="132" t="s">
        <v>171</v>
      </c>
      <c r="H332" s="118">
        <v>298</v>
      </c>
      <c r="I332" s="119">
        <f t="shared" si="31"/>
        <v>0</v>
      </c>
      <c r="J332" s="194">
        <f t="shared" si="31"/>
        <v>0</v>
      </c>
      <c r="K332" s="120">
        <f t="shared" si="31"/>
        <v>0</v>
      </c>
      <c r="L332" s="120">
        <f t="shared" si="31"/>
        <v>0</v>
      </c>
      <c r="M332"/>
    </row>
    <row r="333" spans="1:13" ht="25.5" hidden="1" customHeight="1">
      <c r="A333" s="130">
        <v>3</v>
      </c>
      <c r="B333" s="131">
        <v>3</v>
      </c>
      <c r="C333" s="131">
        <v>1</v>
      </c>
      <c r="D333" s="131">
        <v>6</v>
      </c>
      <c r="E333" s="131">
        <v>1</v>
      </c>
      <c r="F333" s="133">
        <v>1</v>
      </c>
      <c r="G333" s="132" t="s">
        <v>171</v>
      </c>
      <c r="H333" s="118">
        <v>299</v>
      </c>
      <c r="I333" s="183">
        <v>0</v>
      </c>
      <c r="J333" s="183">
        <v>0</v>
      </c>
      <c r="K333" s="183">
        <v>0</v>
      </c>
      <c r="L333" s="182">
        <v>0</v>
      </c>
      <c r="M333"/>
    </row>
    <row r="334" spans="1:13" ht="22.5" hidden="1" customHeight="1">
      <c r="A334" s="130">
        <v>3</v>
      </c>
      <c r="B334" s="131">
        <v>3</v>
      </c>
      <c r="C334" s="131">
        <v>1</v>
      </c>
      <c r="D334" s="131">
        <v>7</v>
      </c>
      <c r="E334" s="131"/>
      <c r="F334" s="133"/>
      <c r="G334" s="132" t="s">
        <v>202</v>
      </c>
      <c r="H334" s="118">
        <v>300</v>
      </c>
      <c r="I334" s="119">
        <f>I335</f>
        <v>0</v>
      </c>
      <c r="J334" s="194">
        <f>J335</f>
        <v>0</v>
      </c>
      <c r="K334" s="120">
        <f>K335</f>
        <v>0</v>
      </c>
      <c r="L334" s="120">
        <f>L335</f>
        <v>0</v>
      </c>
      <c r="M334"/>
    </row>
    <row r="335" spans="1:13" ht="25.5" hidden="1" customHeight="1">
      <c r="A335" s="130">
        <v>3</v>
      </c>
      <c r="B335" s="131">
        <v>3</v>
      </c>
      <c r="C335" s="131">
        <v>1</v>
      </c>
      <c r="D335" s="131">
        <v>7</v>
      </c>
      <c r="E335" s="131">
        <v>1</v>
      </c>
      <c r="F335" s="133"/>
      <c r="G335" s="132" t="s">
        <v>202</v>
      </c>
      <c r="H335" s="118">
        <v>301</v>
      </c>
      <c r="I335" s="119">
        <f>I336+I337</f>
        <v>0</v>
      </c>
      <c r="J335" s="119">
        <f>J336+J337</f>
        <v>0</v>
      </c>
      <c r="K335" s="119">
        <f>K336+K337</f>
        <v>0</v>
      </c>
      <c r="L335" s="119">
        <f>L336+L337</f>
        <v>0</v>
      </c>
      <c r="M335"/>
    </row>
    <row r="336" spans="1:13" ht="27" hidden="1" customHeight="1">
      <c r="A336" s="130">
        <v>3</v>
      </c>
      <c r="B336" s="131">
        <v>3</v>
      </c>
      <c r="C336" s="131">
        <v>1</v>
      </c>
      <c r="D336" s="131">
        <v>7</v>
      </c>
      <c r="E336" s="131">
        <v>1</v>
      </c>
      <c r="F336" s="133">
        <v>1</v>
      </c>
      <c r="G336" s="132" t="s">
        <v>203</v>
      </c>
      <c r="H336" s="118">
        <v>302</v>
      </c>
      <c r="I336" s="183">
        <v>0</v>
      </c>
      <c r="J336" s="183">
        <v>0</v>
      </c>
      <c r="K336" s="183">
        <v>0</v>
      </c>
      <c r="L336" s="182">
        <v>0</v>
      </c>
      <c r="M336"/>
    </row>
    <row r="337" spans="1:16" ht="27.75" hidden="1" customHeight="1">
      <c r="A337" s="130">
        <v>3</v>
      </c>
      <c r="B337" s="131">
        <v>3</v>
      </c>
      <c r="C337" s="131">
        <v>1</v>
      </c>
      <c r="D337" s="131">
        <v>7</v>
      </c>
      <c r="E337" s="131">
        <v>1</v>
      </c>
      <c r="F337" s="133">
        <v>2</v>
      </c>
      <c r="G337" s="132" t="s">
        <v>204</v>
      </c>
      <c r="H337" s="118">
        <v>303</v>
      </c>
      <c r="I337" s="138">
        <v>0</v>
      </c>
      <c r="J337" s="138">
        <v>0</v>
      </c>
      <c r="K337" s="138">
        <v>0</v>
      </c>
      <c r="L337" s="138">
        <v>0</v>
      </c>
      <c r="M337"/>
    </row>
    <row r="338" spans="1:16" ht="38.25" hidden="1" customHeight="1">
      <c r="A338" s="130">
        <v>3</v>
      </c>
      <c r="B338" s="131">
        <v>3</v>
      </c>
      <c r="C338" s="131">
        <v>2</v>
      </c>
      <c r="D338" s="131"/>
      <c r="E338" s="131"/>
      <c r="F338" s="133"/>
      <c r="G338" s="132" t="s">
        <v>205</v>
      </c>
      <c r="H338" s="118">
        <v>304</v>
      </c>
      <c r="I338" s="119">
        <f>SUM(I339+I348+I352+I356+I360+I363+I366)</f>
        <v>0</v>
      </c>
      <c r="J338" s="194">
        <f>SUM(J339+J348+J352+J356+J360+J363+J366)</f>
        <v>0</v>
      </c>
      <c r="K338" s="120">
        <f>SUM(K339+K348+K352+K356+K360+K363+K366)</f>
        <v>0</v>
      </c>
      <c r="L338" s="120">
        <f>SUM(L339+L348+L352+L356+L360+L363+L366)</f>
        <v>0</v>
      </c>
      <c r="M338"/>
    </row>
    <row r="339" spans="1:16" ht="30" hidden="1" customHeight="1">
      <c r="A339" s="130">
        <v>3</v>
      </c>
      <c r="B339" s="131">
        <v>3</v>
      </c>
      <c r="C339" s="131">
        <v>2</v>
      </c>
      <c r="D339" s="131">
        <v>1</v>
      </c>
      <c r="E339" s="131"/>
      <c r="F339" s="133"/>
      <c r="G339" s="132" t="s">
        <v>153</v>
      </c>
      <c r="H339" s="118">
        <v>305</v>
      </c>
      <c r="I339" s="119">
        <f>I340</f>
        <v>0</v>
      </c>
      <c r="J339" s="194">
        <f>J340</f>
        <v>0</v>
      </c>
      <c r="K339" s="120">
        <f>K340</f>
        <v>0</v>
      </c>
      <c r="L339" s="120">
        <f>L340</f>
        <v>0</v>
      </c>
      <c r="M339"/>
    </row>
    <row r="340" spans="1:16" hidden="1">
      <c r="A340" s="134">
        <v>3</v>
      </c>
      <c r="B340" s="130">
        <v>3</v>
      </c>
      <c r="C340" s="131">
        <v>2</v>
      </c>
      <c r="D340" s="132">
        <v>1</v>
      </c>
      <c r="E340" s="130">
        <v>1</v>
      </c>
      <c r="F340" s="133"/>
      <c r="G340" s="132" t="s">
        <v>153</v>
      </c>
      <c r="H340" s="118">
        <v>306</v>
      </c>
      <c r="I340" s="119">
        <f t="shared" ref="I340:P340" si="32">SUM(I341:I341)</f>
        <v>0</v>
      </c>
      <c r="J340" s="119">
        <f t="shared" si="32"/>
        <v>0</v>
      </c>
      <c r="K340" s="119">
        <f t="shared" si="32"/>
        <v>0</v>
      </c>
      <c r="L340" s="119">
        <f t="shared" si="32"/>
        <v>0</v>
      </c>
      <c r="M340" s="196">
        <f t="shared" si="32"/>
        <v>0</v>
      </c>
      <c r="N340" s="196">
        <f t="shared" si="32"/>
        <v>0</v>
      </c>
      <c r="O340" s="196">
        <f t="shared" si="32"/>
        <v>0</v>
      </c>
      <c r="P340" s="196">
        <f t="shared" si="32"/>
        <v>0</v>
      </c>
    </row>
    <row r="341" spans="1:16" ht="27.75" hidden="1" customHeight="1">
      <c r="A341" s="134">
        <v>3</v>
      </c>
      <c r="B341" s="130">
        <v>3</v>
      </c>
      <c r="C341" s="131">
        <v>2</v>
      </c>
      <c r="D341" s="132">
        <v>1</v>
      </c>
      <c r="E341" s="130">
        <v>1</v>
      </c>
      <c r="F341" s="133">
        <v>1</v>
      </c>
      <c r="G341" s="132" t="s">
        <v>154</v>
      </c>
      <c r="H341" s="118">
        <v>307</v>
      </c>
      <c r="I341" s="183">
        <v>0</v>
      </c>
      <c r="J341" s="183">
        <v>0</v>
      </c>
      <c r="K341" s="183">
        <v>0</v>
      </c>
      <c r="L341" s="182">
        <v>0</v>
      </c>
      <c r="M341"/>
    </row>
    <row r="342" spans="1:16" hidden="1">
      <c r="A342" s="134">
        <v>3</v>
      </c>
      <c r="B342" s="130">
        <v>3</v>
      </c>
      <c r="C342" s="131">
        <v>2</v>
      </c>
      <c r="D342" s="132">
        <v>1</v>
      </c>
      <c r="E342" s="130">
        <v>2</v>
      </c>
      <c r="F342" s="133"/>
      <c r="G342" s="155" t="s">
        <v>177</v>
      </c>
      <c r="H342" s="118">
        <v>308</v>
      </c>
      <c r="I342" s="119">
        <f>SUM(I343:I344)</f>
        <v>0</v>
      </c>
      <c r="J342" s="119">
        <f>SUM(J343:J344)</f>
        <v>0</v>
      </c>
      <c r="K342" s="119">
        <f>SUM(K343:K344)</f>
        <v>0</v>
      </c>
      <c r="L342" s="119">
        <f>SUM(L343:L344)</f>
        <v>0</v>
      </c>
    </row>
    <row r="343" spans="1:16" hidden="1">
      <c r="A343" s="134">
        <v>3</v>
      </c>
      <c r="B343" s="130">
        <v>3</v>
      </c>
      <c r="C343" s="131">
        <v>2</v>
      </c>
      <c r="D343" s="132">
        <v>1</v>
      </c>
      <c r="E343" s="130">
        <v>2</v>
      </c>
      <c r="F343" s="133">
        <v>1</v>
      </c>
      <c r="G343" s="155" t="s">
        <v>156</v>
      </c>
      <c r="H343" s="118">
        <v>309</v>
      </c>
      <c r="I343" s="183">
        <v>0</v>
      </c>
      <c r="J343" s="183">
        <v>0</v>
      </c>
      <c r="K343" s="183">
        <v>0</v>
      </c>
      <c r="L343" s="182">
        <v>0</v>
      </c>
    </row>
    <row r="344" spans="1:16" hidden="1">
      <c r="A344" s="134">
        <v>3</v>
      </c>
      <c r="B344" s="130">
        <v>3</v>
      </c>
      <c r="C344" s="131">
        <v>2</v>
      </c>
      <c r="D344" s="132">
        <v>1</v>
      </c>
      <c r="E344" s="130">
        <v>2</v>
      </c>
      <c r="F344" s="133">
        <v>2</v>
      </c>
      <c r="G344" s="155" t="s">
        <v>157</v>
      </c>
      <c r="H344" s="118">
        <v>310</v>
      </c>
      <c r="I344" s="138">
        <v>0</v>
      </c>
      <c r="J344" s="138">
        <v>0</v>
      </c>
      <c r="K344" s="138">
        <v>0</v>
      </c>
      <c r="L344" s="138">
        <v>0</v>
      </c>
    </row>
    <row r="345" spans="1:16" hidden="1">
      <c r="A345" s="134">
        <v>3</v>
      </c>
      <c r="B345" s="130">
        <v>3</v>
      </c>
      <c r="C345" s="131">
        <v>2</v>
      </c>
      <c r="D345" s="132">
        <v>1</v>
      </c>
      <c r="E345" s="130">
        <v>3</v>
      </c>
      <c r="F345" s="133"/>
      <c r="G345" s="155" t="s">
        <v>158</v>
      </c>
      <c r="H345" s="118">
        <v>311</v>
      </c>
      <c r="I345" s="119">
        <f>SUM(I346:I347)</f>
        <v>0</v>
      </c>
      <c r="J345" s="119">
        <f>SUM(J346:J347)</f>
        <v>0</v>
      </c>
      <c r="K345" s="119">
        <f>SUM(K346:K347)</f>
        <v>0</v>
      </c>
      <c r="L345" s="119">
        <f>SUM(L346:L347)</f>
        <v>0</v>
      </c>
    </row>
    <row r="346" spans="1:16" hidden="1">
      <c r="A346" s="134">
        <v>3</v>
      </c>
      <c r="B346" s="130">
        <v>3</v>
      </c>
      <c r="C346" s="131">
        <v>2</v>
      </c>
      <c r="D346" s="132">
        <v>1</v>
      </c>
      <c r="E346" s="130">
        <v>3</v>
      </c>
      <c r="F346" s="133">
        <v>1</v>
      </c>
      <c r="G346" s="155" t="s">
        <v>159</v>
      </c>
      <c r="H346" s="118">
        <v>312</v>
      </c>
      <c r="I346" s="138">
        <v>0</v>
      </c>
      <c r="J346" s="138">
        <v>0</v>
      </c>
      <c r="K346" s="138">
        <v>0</v>
      </c>
      <c r="L346" s="138">
        <v>0</v>
      </c>
    </row>
    <row r="347" spans="1:16" hidden="1">
      <c r="A347" s="134">
        <v>3</v>
      </c>
      <c r="B347" s="130">
        <v>3</v>
      </c>
      <c r="C347" s="131">
        <v>2</v>
      </c>
      <c r="D347" s="132">
        <v>1</v>
      </c>
      <c r="E347" s="130">
        <v>3</v>
      </c>
      <c r="F347" s="133">
        <v>2</v>
      </c>
      <c r="G347" s="155" t="s">
        <v>178</v>
      </c>
      <c r="H347" s="118">
        <v>313</v>
      </c>
      <c r="I347" s="156">
        <v>0</v>
      </c>
      <c r="J347" s="197">
        <v>0</v>
      </c>
      <c r="K347" s="156">
        <v>0</v>
      </c>
      <c r="L347" s="156">
        <v>0</v>
      </c>
    </row>
    <row r="348" spans="1:16" hidden="1">
      <c r="A348" s="143">
        <v>3</v>
      </c>
      <c r="B348" s="143">
        <v>3</v>
      </c>
      <c r="C348" s="152">
        <v>2</v>
      </c>
      <c r="D348" s="155">
        <v>2</v>
      </c>
      <c r="E348" s="152"/>
      <c r="F348" s="154"/>
      <c r="G348" s="155" t="s">
        <v>191</v>
      </c>
      <c r="H348" s="118">
        <v>314</v>
      </c>
      <c r="I348" s="148">
        <f>I349</f>
        <v>0</v>
      </c>
      <c r="J348" s="198">
        <f>J349</f>
        <v>0</v>
      </c>
      <c r="K348" s="149">
        <f>K349</f>
        <v>0</v>
      </c>
      <c r="L348" s="149">
        <f>L349</f>
        <v>0</v>
      </c>
    </row>
    <row r="349" spans="1:16" hidden="1">
      <c r="A349" s="134">
        <v>3</v>
      </c>
      <c r="B349" s="134">
        <v>3</v>
      </c>
      <c r="C349" s="130">
        <v>2</v>
      </c>
      <c r="D349" s="132">
        <v>2</v>
      </c>
      <c r="E349" s="130">
        <v>1</v>
      </c>
      <c r="F349" s="133"/>
      <c r="G349" s="155" t="s">
        <v>191</v>
      </c>
      <c r="H349" s="118">
        <v>315</v>
      </c>
      <c r="I349" s="119">
        <f>SUM(I350:I351)</f>
        <v>0</v>
      </c>
      <c r="J349" s="161">
        <f>SUM(J350:J351)</f>
        <v>0</v>
      </c>
      <c r="K349" s="120">
        <f>SUM(K350:K351)</f>
        <v>0</v>
      </c>
      <c r="L349" s="120">
        <f>SUM(L350:L351)</f>
        <v>0</v>
      </c>
    </row>
    <row r="350" spans="1:16" hidden="1">
      <c r="A350" s="134">
        <v>3</v>
      </c>
      <c r="B350" s="134">
        <v>3</v>
      </c>
      <c r="C350" s="130">
        <v>2</v>
      </c>
      <c r="D350" s="132">
        <v>2</v>
      </c>
      <c r="E350" s="134">
        <v>1</v>
      </c>
      <c r="F350" s="166">
        <v>1</v>
      </c>
      <c r="G350" s="132" t="s">
        <v>192</v>
      </c>
      <c r="H350" s="118">
        <v>316</v>
      </c>
      <c r="I350" s="138">
        <v>0</v>
      </c>
      <c r="J350" s="138">
        <v>0</v>
      </c>
      <c r="K350" s="138">
        <v>0</v>
      </c>
      <c r="L350" s="138">
        <v>0</v>
      </c>
    </row>
    <row r="351" spans="1:16" hidden="1">
      <c r="A351" s="143">
        <v>3</v>
      </c>
      <c r="B351" s="143">
        <v>3</v>
      </c>
      <c r="C351" s="144">
        <v>2</v>
      </c>
      <c r="D351" s="145">
        <v>2</v>
      </c>
      <c r="E351" s="146">
        <v>1</v>
      </c>
      <c r="F351" s="174">
        <v>2</v>
      </c>
      <c r="G351" s="146" t="s">
        <v>193</v>
      </c>
      <c r="H351" s="118">
        <v>317</v>
      </c>
      <c r="I351" s="138">
        <v>0</v>
      </c>
      <c r="J351" s="138">
        <v>0</v>
      </c>
      <c r="K351" s="138">
        <v>0</v>
      </c>
      <c r="L351" s="138">
        <v>0</v>
      </c>
    </row>
    <row r="352" spans="1:16" ht="23.25" hidden="1" customHeight="1">
      <c r="A352" s="134">
        <v>3</v>
      </c>
      <c r="B352" s="134">
        <v>3</v>
      </c>
      <c r="C352" s="130">
        <v>2</v>
      </c>
      <c r="D352" s="131">
        <v>3</v>
      </c>
      <c r="E352" s="132"/>
      <c r="F352" s="166"/>
      <c r="G352" s="132" t="s">
        <v>194</v>
      </c>
      <c r="H352" s="118">
        <v>318</v>
      </c>
      <c r="I352" s="119">
        <f>I353</f>
        <v>0</v>
      </c>
      <c r="J352" s="161">
        <f>J353</f>
        <v>0</v>
      </c>
      <c r="K352" s="120">
        <f>K353</f>
        <v>0</v>
      </c>
      <c r="L352" s="120">
        <f>L353</f>
        <v>0</v>
      </c>
      <c r="M352"/>
    </row>
    <row r="353" spans="1:13" ht="27.75" hidden="1" customHeight="1">
      <c r="A353" s="134">
        <v>3</v>
      </c>
      <c r="B353" s="134">
        <v>3</v>
      </c>
      <c r="C353" s="130">
        <v>2</v>
      </c>
      <c r="D353" s="131">
        <v>3</v>
      </c>
      <c r="E353" s="132">
        <v>1</v>
      </c>
      <c r="F353" s="166"/>
      <c r="G353" s="132" t="s">
        <v>194</v>
      </c>
      <c r="H353" s="118">
        <v>319</v>
      </c>
      <c r="I353" s="119">
        <f>I354+I355</f>
        <v>0</v>
      </c>
      <c r="J353" s="119">
        <f>J354+J355</f>
        <v>0</v>
      </c>
      <c r="K353" s="119">
        <f>K354+K355</f>
        <v>0</v>
      </c>
      <c r="L353" s="119">
        <f>L354+L355</f>
        <v>0</v>
      </c>
      <c r="M353"/>
    </row>
    <row r="354" spans="1:13" ht="28.5" hidden="1" customHeight="1">
      <c r="A354" s="134">
        <v>3</v>
      </c>
      <c r="B354" s="134">
        <v>3</v>
      </c>
      <c r="C354" s="130">
        <v>2</v>
      </c>
      <c r="D354" s="131">
        <v>3</v>
      </c>
      <c r="E354" s="132">
        <v>1</v>
      </c>
      <c r="F354" s="166">
        <v>1</v>
      </c>
      <c r="G354" s="132" t="s">
        <v>195</v>
      </c>
      <c r="H354" s="118">
        <v>320</v>
      </c>
      <c r="I354" s="183">
        <v>0</v>
      </c>
      <c r="J354" s="183">
        <v>0</v>
      </c>
      <c r="K354" s="183">
        <v>0</v>
      </c>
      <c r="L354" s="182">
        <v>0</v>
      </c>
      <c r="M354"/>
    </row>
    <row r="355" spans="1:13" ht="27.75" hidden="1" customHeight="1">
      <c r="A355" s="134">
        <v>3</v>
      </c>
      <c r="B355" s="134">
        <v>3</v>
      </c>
      <c r="C355" s="130">
        <v>2</v>
      </c>
      <c r="D355" s="131">
        <v>3</v>
      </c>
      <c r="E355" s="132">
        <v>1</v>
      </c>
      <c r="F355" s="166">
        <v>2</v>
      </c>
      <c r="G355" s="132" t="s">
        <v>196</v>
      </c>
      <c r="H355" s="118">
        <v>321</v>
      </c>
      <c r="I355" s="138">
        <v>0</v>
      </c>
      <c r="J355" s="138">
        <v>0</v>
      </c>
      <c r="K355" s="138">
        <v>0</v>
      </c>
      <c r="L355" s="138">
        <v>0</v>
      </c>
      <c r="M355"/>
    </row>
    <row r="356" spans="1:13" hidden="1">
      <c r="A356" s="134">
        <v>3</v>
      </c>
      <c r="B356" s="134">
        <v>3</v>
      </c>
      <c r="C356" s="130">
        <v>2</v>
      </c>
      <c r="D356" s="131">
        <v>4</v>
      </c>
      <c r="E356" s="131"/>
      <c r="F356" s="133"/>
      <c r="G356" s="132" t="s">
        <v>197</v>
      </c>
      <c r="H356" s="118">
        <v>322</v>
      </c>
      <c r="I356" s="119">
        <f>I357</f>
        <v>0</v>
      </c>
      <c r="J356" s="161">
        <f>J357</f>
        <v>0</v>
      </c>
      <c r="K356" s="120">
        <f>K357</f>
        <v>0</v>
      </c>
      <c r="L356" s="120">
        <f>L357</f>
        <v>0</v>
      </c>
    </row>
    <row r="357" spans="1:13" hidden="1">
      <c r="A357" s="151">
        <v>3</v>
      </c>
      <c r="B357" s="151">
        <v>3</v>
      </c>
      <c r="C357" s="125">
        <v>2</v>
      </c>
      <c r="D357" s="123">
        <v>4</v>
      </c>
      <c r="E357" s="123">
        <v>1</v>
      </c>
      <c r="F357" s="126"/>
      <c r="G357" s="132" t="s">
        <v>197</v>
      </c>
      <c r="H357" s="118">
        <v>323</v>
      </c>
      <c r="I357" s="141">
        <f>SUM(I358:I359)</f>
        <v>0</v>
      </c>
      <c r="J357" s="163">
        <f>SUM(J358:J359)</f>
        <v>0</v>
      </c>
      <c r="K357" s="142">
        <f>SUM(K358:K359)</f>
        <v>0</v>
      </c>
      <c r="L357" s="142">
        <f>SUM(L358:L359)</f>
        <v>0</v>
      </c>
    </row>
    <row r="358" spans="1:13" ht="30.75" hidden="1" customHeight="1">
      <c r="A358" s="134">
        <v>3</v>
      </c>
      <c r="B358" s="134">
        <v>3</v>
      </c>
      <c r="C358" s="130">
        <v>2</v>
      </c>
      <c r="D358" s="131">
        <v>4</v>
      </c>
      <c r="E358" s="131">
        <v>1</v>
      </c>
      <c r="F358" s="133">
        <v>1</v>
      </c>
      <c r="G358" s="132" t="s">
        <v>198</v>
      </c>
      <c r="H358" s="118">
        <v>324</v>
      </c>
      <c r="I358" s="138">
        <v>0</v>
      </c>
      <c r="J358" s="138">
        <v>0</v>
      </c>
      <c r="K358" s="138">
        <v>0</v>
      </c>
      <c r="L358" s="138">
        <v>0</v>
      </c>
      <c r="M358"/>
    </row>
    <row r="359" spans="1:13" hidden="1">
      <c r="A359" s="134">
        <v>3</v>
      </c>
      <c r="B359" s="134">
        <v>3</v>
      </c>
      <c r="C359" s="130">
        <v>2</v>
      </c>
      <c r="D359" s="131">
        <v>4</v>
      </c>
      <c r="E359" s="131">
        <v>1</v>
      </c>
      <c r="F359" s="133">
        <v>2</v>
      </c>
      <c r="G359" s="132" t="s">
        <v>206</v>
      </c>
      <c r="H359" s="118">
        <v>325</v>
      </c>
      <c r="I359" s="138">
        <v>0</v>
      </c>
      <c r="J359" s="138">
        <v>0</v>
      </c>
      <c r="K359" s="138">
        <v>0</v>
      </c>
      <c r="L359" s="138">
        <v>0</v>
      </c>
    </row>
    <row r="360" spans="1:13" hidden="1">
      <c r="A360" s="134">
        <v>3</v>
      </c>
      <c r="B360" s="134">
        <v>3</v>
      </c>
      <c r="C360" s="130">
        <v>2</v>
      </c>
      <c r="D360" s="131">
        <v>5</v>
      </c>
      <c r="E360" s="131"/>
      <c r="F360" s="133"/>
      <c r="G360" s="132" t="s">
        <v>200</v>
      </c>
      <c r="H360" s="118">
        <v>326</v>
      </c>
      <c r="I360" s="119">
        <f t="shared" ref="I360:L361" si="33">I361</f>
        <v>0</v>
      </c>
      <c r="J360" s="161">
        <f t="shared" si="33"/>
        <v>0</v>
      </c>
      <c r="K360" s="120">
        <f t="shared" si="33"/>
        <v>0</v>
      </c>
      <c r="L360" s="120">
        <f t="shared" si="33"/>
        <v>0</v>
      </c>
    </row>
    <row r="361" spans="1:13" hidden="1">
      <c r="A361" s="151">
        <v>3</v>
      </c>
      <c r="B361" s="151">
        <v>3</v>
      </c>
      <c r="C361" s="125">
        <v>2</v>
      </c>
      <c r="D361" s="123">
        <v>5</v>
      </c>
      <c r="E361" s="123">
        <v>1</v>
      </c>
      <c r="F361" s="126"/>
      <c r="G361" s="132" t="s">
        <v>200</v>
      </c>
      <c r="H361" s="118">
        <v>327</v>
      </c>
      <c r="I361" s="141">
        <f t="shared" si="33"/>
        <v>0</v>
      </c>
      <c r="J361" s="163">
        <f t="shared" si="33"/>
        <v>0</v>
      </c>
      <c r="K361" s="142">
        <f t="shared" si="33"/>
        <v>0</v>
      </c>
      <c r="L361" s="142">
        <f t="shared" si="33"/>
        <v>0</v>
      </c>
    </row>
    <row r="362" spans="1:13" hidden="1">
      <c r="A362" s="134">
        <v>3</v>
      </c>
      <c r="B362" s="134">
        <v>3</v>
      </c>
      <c r="C362" s="130">
        <v>2</v>
      </c>
      <c r="D362" s="131">
        <v>5</v>
      </c>
      <c r="E362" s="131">
        <v>1</v>
      </c>
      <c r="F362" s="133">
        <v>1</v>
      </c>
      <c r="G362" s="132" t="s">
        <v>200</v>
      </c>
      <c r="H362" s="118">
        <v>328</v>
      </c>
      <c r="I362" s="183">
        <v>0</v>
      </c>
      <c r="J362" s="183">
        <v>0</v>
      </c>
      <c r="K362" s="183">
        <v>0</v>
      </c>
      <c r="L362" s="182">
        <v>0</v>
      </c>
    </row>
    <row r="363" spans="1:13" ht="30.75" hidden="1" customHeight="1">
      <c r="A363" s="134">
        <v>3</v>
      </c>
      <c r="B363" s="134">
        <v>3</v>
      </c>
      <c r="C363" s="130">
        <v>2</v>
      </c>
      <c r="D363" s="131">
        <v>6</v>
      </c>
      <c r="E363" s="131"/>
      <c r="F363" s="133"/>
      <c r="G363" s="132" t="s">
        <v>171</v>
      </c>
      <c r="H363" s="118">
        <v>329</v>
      </c>
      <c r="I363" s="119">
        <f t="shared" ref="I363:L364" si="34">I364</f>
        <v>0</v>
      </c>
      <c r="J363" s="161">
        <f t="shared" si="34"/>
        <v>0</v>
      </c>
      <c r="K363" s="120">
        <f t="shared" si="34"/>
        <v>0</v>
      </c>
      <c r="L363" s="120">
        <f t="shared" si="34"/>
        <v>0</v>
      </c>
      <c r="M363"/>
    </row>
    <row r="364" spans="1:13" ht="25.5" hidden="1" customHeight="1">
      <c r="A364" s="134">
        <v>3</v>
      </c>
      <c r="B364" s="134">
        <v>3</v>
      </c>
      <c r="C364" s="130">
        <v>2</v>
      </c>
      <c r="D364" s="131">
        <v>6</v>
      </c>
      <c r="E364" s="131">
        <v>1</v>
      </c>
      <c r="F364" s="133"/>
      <c r="G364" s="132" t="s">
        <v>171</v>
      </c>
      <c r="H364" s="118">
        <v>330</v>
      </c>
      <c r="I364" s="119">
        <f t="shared" si="34"/>
        <v>0</v>
      </c>
      <c r="J364" s="161">
        <f t="shared" si="34"/>
        <v>0</v>
      </c>
      <c r="K364" s="120">
        <f t="shared" si="34"/>
        <v>0</v>
      </c>
      <c r="L364" s="120">
        <f t="shared" si="34"/>
        <v>0</v>
      </c>
      <c r="M364"/>
    </row>
    <row r="365" spans="1:13" ht="24" hidden="1" customHeight="1">
      <c r="A365" s="143">
        <v>3</v>
      </c>
      <c r="B365" s="143">
        <v>3</v>
      </c>
      <c r="C365" s="144">
        <v>2</v>
      </c>
      <c r="D365" s="145">
        <v>6</v>
      </c>
      <c r="E365" s="145">
        <v>1</v>
      </c>
      <c r="F365" s="147">
        <v>1</v>
      </c>
      <c r="G365" s="146" t="s">
        <v>171</v>
      </c>
      <c r="H365" s="118">
        <v>331</v>
      </c>
      <c r="I365" s="183">
        <v>0</v>
      </c>
      <c r="J365" s="183">
        <v>0</v>
      </c>
      <c r="K365" s="183">
        <v>0</v>
      </c>
      <c r="L365" s="182">
        <v>0</v>
      </c>
      <c r="M365"/>
    </row>
    <row r="366" spans="1:13" ht="28.5" hidden="1" customHeight="1">
      <c r="A366" s="134">
        <v>3</v>
      </c>
      <c r="B366" s="134">
        <v>3</v>
      </c>
      <c r="C366" s="130">
        <v>2</v>
      </c>
      <c r="D366" s="131">
        <v>7</v>
      </c>
      <c r="E366" s="131"/>
      <c r="F366" s="133"/>
      <c r="G366" s="132" t="s">
        <v>202</v>
      </c>
      <c r="H366" s="118">
        <v>332</v>
      </c>
      <c r="I366" s="119">
        <f>I367</f>
        <v>0</v>
      </c>
      <c r="J366" s="161">
        <f>J367</f>
        <v>0</v>
      </c>
      <c r="K366" s="120">
        <f>K367</f>
        <v>0</v>
      </c>
      <c r="L366" s="120">
        <f>L367</f>
        <v>0</v>
      </c>
      <c r="M366"/>
    </row>
    <row r="367" spans="1:13" ht="28.5" hidden="1" customHeight="1">
      <c r="A367" s="143">
        <v>3</v>
      </c>
      <c r="B367" s="143">
        <v>3</v>
      </c>
      <c r="C367" s="144">
        <v>2</v>
      </c>
      <c r="D367" s="145">
        <v>7</v>
      </c>
      <c r="E367" s="145">
        <v>1</v>
      </c>
      <c r="F367" s="147"/>
      <c r="G367" s="132" t="s">
        <v>202</v>
      </c>
      <c r="H367" s="118">
        <v>333</v>
      </c>
      <c r="I367" s="119">
        <f>SUM(I368:I369)</f>
        <v>0</v>
      </c>
      <c r="J367" s="119">
        <f>SUM(J368:J369)</f>
        <v>0</v>
      </c>
      <c r="K367" s="119">
        <f>SUM(K368:K369)</f>
        <v>0</v>
      </c>
      <c r="L367" s="119">
        <f>SUM(L368:L369)</f>
        <v>0</v>
      </c>
      <c r="M367"/>
    </row>
    <row r="368" spans="1:13" ht="27" hidden="1" customHeight="1">
      <c r="A368" s="134">
        <v>3</v>
      </c>
      <c r="B368" s="134">
        <v>3</v>
      </c>
      <c r="C368" s="130">
        <v>2</v>
      </c>
      <c r="D368" s="131">
        <v>7</v>
      </c>
      <c r="E368" s="131">
        <v>1</v>
      </c>
      <c r="F368" s="133">
        <v>1</v>
      </c>
      <c r="G368" s="132" t="s">
        <v>203</v>
      </c>
      <c r="H368" s="118">
        <v>334</v>
      </c>
      <c r="I368" s="183">
        <v>0</v>
      </c>
      <c r="J368" s="183">
        <v>0</v>
      </c>
      <c r="K368" s="183">
        <v>0</v>
      </c>
      <c r="L368" s="182">
        <v>0</v>
      </c>
      <c r="M368"/>
    </row>
    <row r="369" spans="1:13" ht="30" hidden="1" customHeight="1">
      <c r="A369" s="134">
        <v>3</v>
      </c>
      <c r="B369" s="134">
        <v>3</v>
      </c>
      <c r="C369" s="130">
        <v>2</v>
      </c>
      <c r="D369" s="131">
        <v>7</v>
      </c>
      <c r="E369" s="131">
        <v>1</v>
      </c>
      <c r="F369" s="133">
        <v>2</v>
      </c>
      <c r="G369" s="132" t="s">
        <v>204</v>
      </c>
      <c r="H369" s="118">
        <v>335</v>
      </c>
      <c r="I369" s="138">
        <v>0</v>
      </c>
      <c r="J369" s="138">
        <v>0</v>
      </c>
      <c r="K369" s="138">
        <v>0</v>
      </c>
      <c r="L369" s="138">
        <v>0</v>
      </c>
      <c r="M369"/>
    </row>
    <row r="370" spans="1:13" ht="39.75" customHeight="1">
      <c r="A370" s="100"/>
      <c r="B370" s="100"/>
      <c r="C370" s="101"/>
      <c r="D370" s="199"/>
      <c r="E370" s="200"/>
      <c r="F370" s="201"/>
      <c r="G370" s="202" t="s">
        <v>207</v>
      </c>
      <c r="H370" s="118">
        <v>336</v>
      </c>
      <c r="I370" s="171">
        <f>SUM(I35+I186)</f>
        <v>108300</v>
      </c>
      <c r="J370" s="171">
        <f>SUM(J35+J186)</f>
        <v>35100</v>
      </c>
      <c r="K370" s="171">
        <f>SUM(K35+K186)</f>
        <v>27491.24</v>
      </c>
      <c r="L370" s="171">
        <f>SUM(L35+L186)</f>
        <v>27491.24</v>
      </c>
      <c r="M370"/>
    </row>
    <row r="371" spans="1:13" ht="18.75" customHeight="1">
      <c r="G371" s="121"/>
      <c r="H371" s="118"/>
      <c r="I371" s="203"/>
      <c r="J371" s="204"/>
      <c r="K371" s="204"/>
      <c r="L371" s="204"/>
    </row>
    <row r="372" spans="1:13" ht="23.25" customHeight="1">
      <c r="A372" s="318" t="s">
        <v>208</v>
      </c>
      <c r="B372" s="318"/>
      <c r="C372" s="318"/>
      <c r="D372" s="318"/>
      <c r="E372" s="318"/>
      <c r="F372" s="318"/>
      <c r="G372" s="318"/>
      <c r="H372" s="205"/>
      <c r="I372" s="206"/>
      <c r="J372" s="472" t="s">
        <v>209</v>
      </c>
      <c r="K372" s="472"/>
      <c r="L372" s="472"/>
    </row>
    <row r="373" spans="1:13" ht="18.75" customHeight="1">
      <c r="A373" s="207"/>
      <c r="B373" s="207"/>
      <c r="C373" s="207"/>
      <c r="D373" s="317" t="s">
        <v>393</v>
      </c>
      <c r="E373" s="317"/>
      <c r="F373" s="317"/>
      <c r="G373" s="317"/>
      <c r="H373"/>
      <c r="I373" s="69" t="s">
        <v>210</v>
      </c>
      <c r="K373" s="321" t="s">
        <v>211</v>
      </c>
      <c r="L373" s="321"/>
    </row>
    <row r="374" spans="1:13" ht="12.75" customHeight="1">
      <c r="I374" s="13"/>
      <c r="K374" s="13"/>
      <c r="L374" s="13"/>
    </row>
    <row r="375" spans="1:13" ht="15.75" customHeight="1">
      <c r="A375" s="318" t="s">
        <v>212</v>
      </c>
      <c r="B375" s="318"/>
      <c r="C375" s="318"/>
      <c r="D375" s="318"/>
      <c r="E375" s="318"/>
      <c r="F375" s="318"/>
      <c r="G375" s="318"/>
      <c r="I375" s="13"/>
      <c r="J375" s="340" t="s">
        <v>213</v>
      </c>
      <c r="K375" s="340"/>
      <c r="L375" s="340"/>
    </row>
    <row r="376" spans="1:13" ht="33.75" customHeight="1">
      <c r="D376" s="319" t="s">
        <v>394</v>
      </c>
      <c r="E376" s="320"/>
      <c r="F376" s="320"/>
      <c r="G376" s="320"/>
      <c r="H376" s="208"/>
      <c r="I376" s="14" t="s">
        <v>210</v>
      </c>
      <c r="K376" s="321" t="s">
        <v>211</v>
      </c>
      <c r="L376" s="321"/>
    </row>
    <row r="377" spans="1:13" ht="7.5" customHeight="1"/>
    <row r="378" spans="1:13" ht="8.25" customHeight="1"/>
    <row r="379" spans="1:13">
      <c r="A379" s="16" t="s">
        <v>430</v>
      </c>
    </row>
  </sheetData>
  <mergeCells count="32">
    <mergeCell ref="G20:K20"/>
    <mergeCell ref="A27:I27"/>
    <mergeCell ref="K373:L373"/>
    <mergeCell ref="A34:F34"/>
    <mergeCell ref="A372:G372"/>
    <mergeCell ref="J372:L372"/>
    <mergeCell ref="D373:G373"/>
    <mergeCell ref="G15:K15"/>
    <mergeCell ref="G19:K19"/>
    <mergeCell ref="A14:L14"/>
    <mergeCell ref="G16:K16"/>
    <mergeCell ref="B17:L17"/>
    <mergeCell ref="I1:L1"/>
    <mergeCell ref="I2:L2"/>
    <mergeCell ref="A8:L8"/>
    <mergeCell ref="A11:L11"/>
    <mergeCell ref="G13:K13"/>
    <mergeCell ref="A10:L10"/>
    <mergeCell ref="A375:G375"/>
    <mergeCell ref="J375:L375"/>
    <mergeCell ref="D376:G376"/>
    <mergeCell ref="K376:L376"/>
    <mergeCell ref="E22:K22"/>
    <mergeCell ref="A23:L23"/>
    <mergeCell ref="A28:I28"/>
    <mergeCell ref="G30:H30"/>
    <mergeCell ref="A32:F33"/>
    <mergeCell ref="G32:G33"/>
    <mergeCell ref="H32:H33"/>
    <mergeCell ref="I32:J32"/>
    <mergeCell ref="K32:K33"/>
    <mergeCell ref="L32:L33"/>
  </mergeCells>
  <pageMargins left="0.78740157480314965" right="0.19685039370078741" top="0.19685039370078741" bottom="0.19685039370078741" header="3.937007874015748E-2" footer="3.937007874015748E-2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21</vt:i4>
      </vt:variant>
    </vt:vector>
  </HeadingPairs>
  <TitlesOfParts>
    <vt:vector size="21" baseType="lpstr">
      <vt:lpstr>F2-suvestinė</vt:lpstr>
      <vt:lpstr>F2-SB_suvestinė</vt:lpstr>
      <vt:lpstr>F2-SB_09.02.01.01. suvestinė</vt:lpstr>
      <vt:lpstr>F2-SB_1.1.1.8</vt:lpstr>
      <vt:lpstr>F2-SB_1.1.3.19</vt:lpstr>
      <vt:lpstr>F2-SB_1.4.4.28</vt:lpstr>
      <vt:lpstr>F2-SB_06.04.01.01.</vt:lpstr>
      <vt:lpstr>F2_ML</vt:lpstr>
      <vt:lpstr>F2-S</vt:lpstr>
      <vt:lpstr>F2-VBD suminė</vt:lpstr>
      <vt:lpstr>F2-VBD 1.1.1.8.</vt:lpstr>
      <vt:lpstr>F2-VBD 1.1.3.18.</vt:lpstr>
      <vt:lpstr>F2-KKP 06.04.01.01.</vt:lpstr>
      <vt:lpstr>Gautų FS pažyma</vt:lpstr>
      <vt:lpstr>Gautų FS pažyma pagal šalt</vt:lpstr>
      <vt:lpstr>Sukauptų FS pažyma</vt:lpstr>
      <vt:lpstr>Sukauptų FS pažyma pagal šalt</vt:lpstr>
      <vt:lpstr>9 priedas</vt:lpstr>
      <vt:lpstr>Pažyma prie 9 priedo</vt:lpstr>
      <vt:lpstr>Forma S7</vt:lpstr>
      <vt:lpstr>Pažyma apie pajamas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Birutė Riabovienė</cp:lastModifiedBy>
  <cp:lastPrinted>2024-04-10T08:11:55Z</cp:lastPrinted>
  <dcterms:created xsi:type="dcterms:W3CDTF">2022-03-30T11:04:35Z</dcterms:created>
  <dcterms:modified xsi:type="dcterms:W3CDTF">2024-04-11T11:29:25Z</dcterms:modified>
  <cp:category/>
</cp:coreProperties>
</file>